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4120" windowHeight="12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Sheet1!$A$1:$I$255</definedName>
  </definedNames>
  <calcPr calcId="114210"/>
</workbook>
</file>

<file path=xl/calcChain.xml><?xml version="1.0" encoding="utf-8"?>
<calcChain xmlns="http://schemas.openxmlformats.org/spreadsheetml/2006/main">
  <c r="D242" i="1"/>
  <c r="D247"/>
  <c r="D243"/>
  <c r="D244"/>
  <c r="D245"/>
  <c r="D246"/>
  <c r="D248"/>
  <c r="D249"/>
  <c r="D250"/>
  <c r="D252"/>
  <c r="C252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2"/>
  <c r="G52"/>
  <c r="F53"/>
  <c r="G53"/>
  <c r="F54"/>
  <c r="G54"/>
  <c r="F55"/>
  <c r="G55"/>
  <c r="F56"/>
  <c r="G56"/>
  <c r="F57"/>
  <c r="G57"/>
  <c r="F58"/>
  <c r="G58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3"/>
  <c r="G83"/>
  <c r="G85"/>
  <c r="G86"/>
  <c r="G87"/>
  <c r="F85"/>
  <c r="F86"/>
  <c r="F87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8"/>
  <c r="H39"/>
  <c r="H40"/>
  <c r="H41"/>
  <c r="H42"/>
  <c r="H43"/>
  <c r="H44"/>
  <c r="H45"/>
  <c r="H46"/>
  <c r="H47"/>
  <c r="H48"/>
  <c r="H49"/>
  <c r="H50"/>
  <c r="H52"/>
  <c r="H53"/>
  <c r="H54"/>
  <c r="H55"/>
  <c r="H56"/>
  <c r="H57"/>
  <c r="H58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5"/>
  <c r="F233"/>
  <c r="G233"/>
  <c r="G234"/>
  <c r="G235"/>
  <c r="F234"/>
  <c r="F235"/>
  <c r="F221"/>
  <c r="G221"/>
  <c r="F222"/>
  <c r="G222"/>
  <c r="F223"/>
  <c r="G223"/>
  <c r="F224"/>
  <c r="G224"/>
  <c r="G225"/>
  <c r="G226"/>
  <c r="F225"/>
  <c r="F226"/>
  <c r="F208"/>
  <c r="G208"/>
  <c r="F209"/>
  <c r="G209"/>
  <c r="F210"/>
  <c r="G210"/>
  <c r="F211"/>
  <c r="G211"/>
  <c r="G212"/>
  <c r="G213"/>
  <c r="F212"/>
  <c r="F213"/>
  <c r="F197"/>
  <c r="G197"/>
  <c r="F198"/>
  <c r="G198"/>
  <c r="F199"/>
  <c r="G199"/>
  <c r="G200"/>
  <c r="G201"/>
  <c r="F200"/>
  <c r="F201"/>
  <c r="F176"/>
  <c r="G176"/>
  <c r="F177"/>
  <c r="G177"/>
  <c r="F178"/>
  <c r="G178"/>
  <c r="F179"/>
  <c r="G179"/>
  <c r="F180"/>
  <c r="G180"/>
  <c r="F181"/>
  <c r="G181"/>
  <c r="F182"/>
  <c r="G182"/>
  <c r="F183"/>
  <c r="G183"/>
  <c r="F184"/>
  <c r="G184"/>
  <c r="F185"/>
  <c r="G185"/>
  <c r="F186"/>
  <c r="G186"/>
  <c r="G187"/>
  <c r="G188"/>
  <c r="F187"/>
  <c r="F188"/>
  <c r="F152"/>
  <c r="G152"/>
  <c r="F153"/>
  <c r="G153"/>
  <c r="F154"/>
  <c r="G154"/>
  <c r="G155"/>
  <c r="F157"/>
  <c r="G157"/>
  <c r="F158"/>
  <c r="G158"/>
  <c r="G159"/>
  <c r="F161"/>
  <c r="G161"/>
  <c r="F162"/>
  <c r="G162"/>
  <c r="F163"/>
  <c r="G163"/>
  <c r="F164"/>
  <c r="G164"/>
  <c r="F165"/>
  <c r="G165"/>
  <c r="G166"/>
  <c r="G168"/>
  <c r="G169"/>
  <c r="F155"/>
  <c r="F159"/>
  <c r="F166"/>
  <c r="F168"/>
  <c r="F169"/>
  <c r="F137"/>
  <c r="F138"/>
  <c r="F139"/>
  <c r="F140"/>
  <c r="F141"/>
  <c r="F142"/>
  <c r="G142"/>
  <c r="G143"/>
  <c r="F143"/>
  <c r="F125"/>
  <c r="G125"/>
  <c r="F126"/>
  <c r="G126"/>
  <c r="F127"/>
  <c r="G127"/>
  <c r="F128"/>
  <c r="G128"/>
  <c r="G129"/>
  <c r="G130"/>
  <c r="F129"/>
  <c r="F130"/>
  <c r="F113"/>
  <c r="G113"/>
  <c r="F114"/>
  <c r="G114"/>
  <c r="F115"/>
  <c r="G115"/>
  <c r="F116"/>
  <c r="G116"/>
  <c r="G117"/>
  <c r="G118"/>
  <c r="F117"/>
  <c r="F118"/>
  <c r="F94"/>
  <c r="G94"/>
  <c r="F95"/>
  <c r="G95"/>
  <c r="F96"/>
  <c r="G96"/>
  <c r="F97"/>
  <c r="G97"/>
  <c r="F98"/>
  <c r="G98"/>
  <c r="F99"/>
  <c r="G99"/>
  <c r="F100"/>
  <c r="G100"/>
  <c r="F101"/>
  <c r="G101"/>
  <c r="F102"/>
  <c r="G102"/>
  <c r="F103"/>
  <c r="G103"/>
  <c r="G104"/>
  <c r="G105"/>
  <c r="F104"/>
  <c r="F105"/>
  <c r="G236"/>
  <c r="F236"/>
  <c r="H233"/>
  <c r="G227"/>
  <c r="F227"/>
  <c r="H225"/>
  <c r="H224"/>
  <c r="H223"/>
  <c r="H222"/>
  <c r="H221"/>
  <c r="H94"/>
  <c r="H95"/>
  <c r="C253"/>
  <c r="D253"/>
  <c r="H99"/>
  <c r="H103"/>
  <c r="H125"/>
  <c r="H126"/>
  <c r="H127"/>
  <c r="H128"/>
  <c r="G137"/>
  <c r="G138"/>
  <c r="H141"/>
  <c r="H198"/>
  <c r="H210"/>
  <c r="H211"/>
  <c r="H20" i="2"/>
  <c r="F20"/>
  <c r="G20"/>
  <c r="H19"/>
  <c r="F19"/>
  <c r="G19"/>
  <c r="F18"/>
  <c r="G18"/>
  <c r="F17"/>
  <c r="G17"/>
  <c r="F16"/>
  <c r="G16"/>
  <c r="G21"/>
  <c r="F13"/>
  <c r="H13"/>
  <c r="F12"/>
  <c r="H12"/>
  <c r="H14"/>
  <c r="F14"/>
  <c r="F9"/>
  <c r="H9"/>
  <c r="F8"/>
  <c r="G8"/>
  <c r="F7"/>
  <c r="F10"/>
  <c r="G13"/>
  <c r="H8"/>
  <c r="G12"/>
  <c r="G14"/>
  <c r="H18"/>
  <c r="H17"/>
  <c r="H152" i="1"/>
  <c r="H184"/>
  <c r="H183"/>
  <c r="H179"/>
  <c r="H164"/>
  <c r="H162"/>
  <c r="H161"/>
  <c r="H163"/>
  <c r="H165"/>
  <c r="H166"/>
  <c r="H158"/>
  <c r="H157"/>
  <c r="H159"/>
  <c r="H153"/>
  <c r="H116"/>
  <c r="H113"/>
  <c r="H139"/>
  <c r="G139"/>
  <c r="H101"/>
  <c r="H140"/>
  <c r="G140"/>
  <c r="G141"/>
  <c r="H199"/>
  <c r="H138"/>
  <c r="H197"/>
  <c r="H185"/>
  <c r="H182"/>
  <c r="H181"/>
  <c r="H180"/>
  <c r="H177"/>
  <c r="H176"/>
  <c r="H154"/>
  <c r="H115"/>
  <c r="H114"/>
  <c r="H102"/>
  <c r="H100"/>
  <c r="H98"/>
  <c r="H97"/>
  <c r="H117"/>
  <c r="H200"/>
  <c r="H96"/>
  <c r="H104"/>
  <c r="H208"/>
  <c r="F106"/>
  <c r="H155"/>
  <c r="G189"/>
  <c r="G214"/>
  <c r="H168"/>
  <c r="H137"/>
  <c r="G9" i="2"/>
  <c r="H16"/>
  <c r="H21"/>
  <c r="G7"/>
  <c r="F21"/>
  <c r="F23"/>
  <c r="H7"/>
  <c r="H10"/>
  <c r="H209" i="1"/>
  <c r="H178"/>
  <c r="H186"/>
  <c r="G202"/>
  <c r="G119"/>
  <c r="H212"/>
  <c r="G131"/>
  <c r="F202"/>
  <c r="F119"/>
  <c r="G170"/>
  <c r="H129"/>
  <c r="F131"/>
  <c r="G106"/>
  <c r="F24" i="2"/>
  <c r="F25"/>
  <c r="F214" i="1"/>
  <c r="F144"/>
  <c r="H142"/>
  <c r="F170"/>
  <c r="H23" i="2"/>
  <c r="G10"/>
  <c r="G23"/>
  <c r="G24"/>
  <c r="G25"/>
  <c r="H187" i="1"/>
  <c r="F189"/>
  <c r="G144"/>
</calcChain>
</file>

<file path=xl/sharedStrings.xml><?xml version="1.0" encoding="utf-8"?>
<sst xmlns="http://schemas.openxmlformats.org/spreadsheetml/2006/main" count="526" uniqueCount="262">
  <si>
    <t>LOTUL NR 1</t>
  </si>
  <si>
    <t>NR.CRT.</t>
  </si>
  <si>
    <t>DENUMIRE PRODUS</t>
  </si>
  <si>
    <t>VOLUM / KIT</t>
  </si>
  <si>
    <t>CANT. 2022</t>
  </si>
  <si>
    <t>PRET UNITAR</t>
  </si>
  <si>
    <t>buc</t>
  </si>
  <si>
    <t>TOTAL FARA TVA</t>
  </si>
  <si>
    <t>TVA 19%</t>
  </si>
  <si>
    <t>TOTAL GENERAL</t>
  </si>
  <si>
    <t>LOTUL NR 3</t>
  </si>
  <si>
    <t xml:space="preserve"> REACTIVI  HEMATOLOGIE  ANALIZOR SYSMEX XN 550</t>
  </si>
  <si>
    <t>CELLPACK -  DCL 20L Diluent</t>
  </si>
  <si>
    <t>kit x 20000 ml</t>
  </si>
  <si>
    <t>SULFOLYSER - Lizant determ. Hemoglobina</t>
  </si>
  <si>
    <t>kit x 500 ml</t>
  </si>
  <si>
    <t>FLUORECELL WDF 2X22 ML - Colorant flourescent masurare DIFF</t>
  </si>
  <si>
    <t>kit x 42 ml</t>
  </si>
  <si>
    <t>LYSERCELLWDF 2L - Lizant determ.formula leucocitara</t>
  </si>
  <si>
    <t>kit x 2000 ml</t>
  </si>
  <si>
    <t>XN-LCHECK-L 1 - Sange de control nivel patologic scazut</t>
  </si>
  <si>
    <t>kit x 1,5 ml</t>
  </si>
  <si>
    <t>XN-LCHECK-L 2 - Sange de control nivel normal</t>
  </si>
  <si>
    <t>XN-LCHECK-L 3 - Sange de control nivel patologic inalt</t>
  </si>
  <si>
    <t>USB Stick XN-L Chec-Stick USB cu valori sange control</t>
  </si>
  <si>
    <t>Buc.</t>
  </si>
  <si>
    <t>Calibrator XN-L</t>
  </si>
  <si>
    <t>flx3 ml</t>
  </si>
  <si>
    <t>Detergent - CELLCLEAN AUTO 50 ML</t>
  </si>
  <si>
    <t>kitx50 ml</t>
  </si>
  <si>
    <t>ANALIZOR DIRUI</t>
  </si>
  <si>
    <t>Stripuri urina</t>
  </si>
  <si>
    <t>flx100 stripuri</t>
  </si>
  <si>
    <t>Urina control DIRUI Normal</t>
  </si>
  <si>
    <t>flx 8mL</t>
  </si>
  <si>
    <t>Urina control DIRUI Patologic</t>
  </si>
  <si>
    <t>Hartie termosensibila pt imprimanta dirui</t>
  </si>
  <si>
    <t>LOTUL NR 6</t>
  </si>
  <si>
    <t>LOTUL NR 7</t>
  </si>
  <si>
    <t>MAGLUMI 800</t>
  </si>
  <si>
    <t>TIROIDA</t>
  </si>
  <si>
    <t>TSH</t>
  </si>
  <si>
    <t>kit x 100 teste</t>
  </si>
  <si>
    <t>Free T4</t>
  </si>
  <si>
    <t>anti-TPO</t>
  </si>
  <si>
    <t>MARKERI TUMORALI</t>
  </si>
  <si>
    <t>Total PSA</t>
  </si>
  <si>
    <t>FREE PSA</t>
  </si>
  <si>
    <t>CONSUMABILE</t>
  </si>
  <si>
    <t>Module de reactie (2304; 6x64)</t>
  </si>
  <si>
    <t>buc.</t>
  </si>
  <si>
    <t>Starter A +Starter B (3seturi A+B)</t>
  </si>
  <si>
    <t>Solutie de spalare (1L)</t>
  </si>
  <si>
    <t>Wash system liquid(6x714mL)</t>
  </si>
  <si>
    <t>Solutie de testare a analizorului (5x2mL)</t>
  </si>
  <si>
    <t>STA-NeoPTimal 10</t>
  </si>
  <si>
    <t>12x10 ml</t>
  </si>
  <si>
    <t>12x4 ml</t>
  </si>
  <si>
    <t>STA Liquid Fib</t>
  </si>
  <si>
    <t>STA Coag Control N+P</t>
  </si>
  <si>
    <t>12x2x1 ml</t>
  </si>
  <si>
    <t>STA Owrens Koller Buffer</t>
  </si>
  <si>
    <t>12x15xml</t>
  </si>
  <si>
    <t>STA CaCl2,25 mmol</t>
  </si>
  <si>
    <t>STA Desorb U</t>
  </si>
  <si>
    <t>24x15 ml</t>
  </si>
  <si>
    <t xml:space="preserve">STA Cleaner Solution </t>
  </si>
  <si>
    <t>6x2.5 l</t>
  </si>
  <si>
    <t>STA Satellite Pack</t>
  </si>
  <si>
    <t>6x220 buc</t>
  </si>
  <si>
    <t>Magnetic stir bar PT</t>
  </si>
  <si>
    <t>CALIBRATOR</t>
  </si>
  <si>
    <t>ANALIZOR SYSMEX UC 1000</t>
  </si>
  <si>
    <t>Stripuri urina MEDITAPE UC 10 S</t>
  </si>
  <si>
    <t>Urina control UC CONTROL(Normal+Patologic)</t>
  </si>
  <si>
    <t>2x3x10 ml</t>
  </si>
  <si>
    <t>Hartie termosensibila UC 1000 (thermal paper TP-2)</t>
  </si>
  <si>
    <t>1x5 role</t>
  </si>
  <si>
    <t>NR CRT</t>
  </si>
  <si>
    <t>DENUMIRE APARAT</t>
  </si>
  <si>
    <t>Total general fara TVA</t>
  </si>
  <si>
    <t>GARANTIE DE PARTICIPARE</t>
  </si>
  <si>
    <t>COD C.P.V</t>
  </si>
  <si>
    <t>VALOARE MINIMA PANA LA 31.12.2022</t>
  </si>
  <si>
    <t xml:space="preserve">VALOARE MAXIMA PANA LA 30.04.2023 </t>
  </si>
  <si>
    <t>Valare maxima</t>
  </si>
  <si>
    <t>33696200-7  </t>
  </si>
  <si>
    <t>33696700-2  </t>
  </si>
  <si>
    <t xml:space="preserve">Anexa nr 1 </t>
  </si>
  <si>
    <t>Module de reactie (6x64)</t>
  </si>
  <si>
    <t>ANALIZOR CHIMIE URINARA UC 3500 i</t>
  </si>
  <si>
    <t>MEDITAPE UC-9A</t>
  </si>
  <si>
    <t>UC-CONTROL</t>
  </si>
  <si>
    <t>SG CALIBRATOR</t>
  </si>
  <si>
    <t>CELLCLEAN U</t>
  </si>
  <si>
    <t>KIT 100 TESTE</t>
  </si>
  <si>
    <t>2X3X10 ML</t>
  </si>
  <si>
    <t>3X5X10</t>
  </si>
  <si>
    <t>1X50</t>
  </si>
  <si>
    <t>SER CONTROL NORMAL-5 fl</t>
  </si>
  <si>
    <t>SER CONTROL HYPERGAMMA -5 fl</t>
  </si>
  <si>
    <t>SOLUTIE DECOLORARE-10 fl</t>
  </si>
  <si>
    <t>SOLUTIE SPALARE HYDRASYS-10 fl</t>
  </si>
  <si>
    <t>kit</t>
  </si>
  <si>
    <t>STA PTT</t>
  </si>
  <si>
    <t>12x5 ml</t>
  </si>
  <si>
    <t>ANALIZOR AUTOMAT VSH ROLLER 20PN</t>
  </si>
  <si>
    <t xml:space="preserve">Card </t>
  </si>
  <si>
    <t>1000 teste</t>
  </si>
  <si>
    <t>Ac metalic pentru analizor VSH</t>
  </si>
  <si>
    <t>57mmx12m</t>
  </si>
  <si>
    <t>Control analizor VSH</t>
  </si>
  <si>
    <t xml:space="preserve">Hartie termica pentru analizor VSH </t>
  </si>
  <si>
    <t>2x2x9ml</t>
  </si>
  <si>
    <t>HYDRAGEL 7 protein-70teste</t>
  </si>
  <si>
    <t>SPITALUL MUNICIPAL CALAFAT</t>
  </si>
  <si>
    <t>CUI:4830040</t>
  </si>
  <si>
    <t>SEF LABORATOR,</t>
  </si>
  <si>
    <t>ANALIZORUL ELECTROFOREZA SEBIA HYDRASYS 2 SCAN</t>
  </si>
  <si>
    <t>ANALIZORUL MAGLUMI 800</t>
  </si>
  <si>
    <t xml:space="preserve">ANALIZORUL SATELLITE </t>
  </si>
  <si>
    <t>T</t>
  </si>
  <si>
    <t>BB</t>
  </si>
  <si>
    <t>Total cu TVA</t>
  </si>
  <si>
    <t>REACTIVI COBAS PURE C 303</t>
  </si>
  <si>
    <t>VOLUM / TESTE</t>
  </si>
  <si>
    <t>REACTIVI</t>
  </si>
  <si>
    <t xml:space="preserve">33696200-7 </t>
  </si>
  <si>
    <t>A1CX3, 200T, cobas c pack green</t>
  </si>
  <si>
    <t>ALP2, 1100T, cobas c pack green</t>
  </si>
  <si>
    <t>ALTP2, 800T, cobas c pack green</t>
  </si>
  <si>
    <t>AMYL2, 750T, cobas c pack green</t>
  </si>
  <si>
    <t>ASLOT, 200T, cobas c pack green</t>
  </si>
  <si>
    <t>ASTP2, 800T, cobas c pack green</t>
  </si>
  <si>
    <t>BILD2, 1000T, cobas c pack green</t>
  </si>
  <si>
    <t>BILT3, 1050T, cobas c pack green</t>
  </si>
  <si>
    <t>C3C-2, 150T, cobas c pack green</t>
  </si>
  <si>
    <t>CA2, 1500T, cobas c pack green</t>
  </si>
  <si>
    <t>CHOL2, 2600T, cobas c pack green</t>
  </si>
  <si>
    <t>CREAJ2, 2500T, cobas c pack green</t>
  </si>
  <si>
    <t>CRP4, 500T, cobas c pack green</t>
  </si>
  <si>
    <t>D-Dimer Gen.2,100Test,cobas c pack green</t>
  </si>
  <si>
    <t>GGT-2, 400T, cobas c pack green</t>
  </si>
  <si>
    <t>GLUC3, 3300T, cobas c pack green</t>
  </si>
  <si>
    <t>HDLC4, 700T, cobas c pack green</t>
  </si>
  <si>
    <t>IRON2, 700T, cobas c pack green</t>
  </si>
  <si>
    <t>LDHI2, 850T, cobas c pack green</t>
  </si>
  <si>
    <t>LDLC3, 600T, cobas c pack green</t>
  </si>
  <si>
    <t>LIPC, 200T, cobas c pack green</t>
  </si>
  <si>
    <t>MG2, 690T, cobas c pack green</t>
  </si>
  <si>
    <t>RF-II, 400T, cobas c pack green</t>
  </si>
  <si>
    <t>TP2, 1050T, cobas c pack green</t>
  </si>
  <si>
    <t>TRIGL, 1000T, cobas c pack green</t>
  </si>
  <si>
    <t>UA2, 1300T, cobas c pack green</t>
  </si>
  <si>
    <t>UREAL, 600T, cobas c pack green</t>
  </si>
  <si>
    <t>CONTROALE</t>
  </si>
  <si>
    <t>D-Dimer Gen.2 Control I/II</t>
  </si>
  <si>
    <t>2 x 2 x 1 ml</t>
  </si>
  <si>
    <t>Multichem S Plus 1</t>
  </si>
  <si>
    <t>12 x 4 ml</t>
  </si>
  <si>
    <t>Multichem S Plus 2</t>
  </si>
  <si>
    <t>12 x 4ml</t>
  </si>
  <si>
    <t>Multichem S Plus 3</t>
  </si>
  <si>
    <t>Multichem U 1</t>
  </si>
  <si>
    <t>12 x 3ml</t>
  </si>
  <si>
    <t>Multichem U 2</t>
  </si>
  <si>
    <t>PreciControl ClinChem Multi 1, 20x5ml</t>
  </si>
  <si>
    <t>20 x 5ml</t>
  </si>
  <si>
    <t>PreciControl ClinChem Multi 1, 4x5 ml</t>
  </si>
  <si>
    <t>4 x 5ml</t>
  </si>
  <si>
    <t>PreciControl ClinChem Multi 2, 20x5ml</t>
  </si>
  <si>
    <t>PreciControl ClinChem Multi 2, 4x5 ml</t>
  </si>
  <si>
    <t>PreciControl HBA1c Norm</t>
  </si>
  <si>
    <t>4 x 1ml</t>
  </si>
  <si>
    <t>PreciControl HBA1c Path</t>
  </si>
  <si>
    <t>CALIBRATORI</t>
  </si>
  <si>
    <t>Cfas 12x3ML</t>
  </si>
  <si>
    <t>12 x 3 ml</t>
  </si>
  <si>
    <t>Cfas HbA1c, 3x2ml</t>
  </si>
  <si>
    <t>3 x 2ml</t>
  </si>
  <si>
    <t>cfas Lipids 3x1ML</t>
  </si>
  <si>
    <t>3 x 1ml</t>
  </si>
  <si>
    <t>Cfas PAC 3x1ML</t>
  </si>
  <si>
    <t>Cfas Proteins</t>
  </si>
  <si>
    <t>5 x 1ml</t>
  </si>
  <si>
    <t>D-Dimer Gen.2 Calibrator Set</t>
  </si>
  <si>
    <t>6 x 1 x 0,5ml</t>
  </si>
  <si>
    <t>PRECISET RF</t>
  </si>
  <si>
    <t>5 x 1 x 1ml</t>
  </si>
  <si>
    <t>A1CD, cobas c pack green</t>
  </si>
  <si>
    <t>1 x 50 ml</t>
  </si>
  <si>
    <t>Acid Wash  2x2 L</t>
  </si>
  <si>
    <t>2 x 2000ml</t>
  </si>
  <si>
    <t>Activator for cobas c,Integra,c111</t>
  </si>
  <si>
    <t>9 x 12ml</t>
  </si>
  <si>
    <t>Basic Wash  2x2 L</t>
  </si>
  <si>
    <t>ECO-D, 40T, cobas c pack green</t>
  </si>
  <si>
    <t>1 x 40ml</t>
  </si>
  <si>
    <t>Haemolyse Reagent f.HBA1C</t>
  </si>
  <si>
    <t>1 x 1000ml</t>
  </si>
  <si>
    <t>ISE cleaning solution Sys Clean</t>
  </si>
  <si>
    <t>5 x 100ml</t>
  </si>
  <si>
    <t>ISE DEPROTEINIZER cobas integra (6x21ML)</t>
  </si>
  <si>
    <t>6 x 21ml</t>
  </si>
  <si>
    <t>ISE Diluent Gen.2, 2x2 Liter</t>
  </si>
  <si>
    <t>2 x 1900ml</t>
  </si>
  <si>
    <t>ISE Internal Stand Gen.2, 2x2 Liter</t>
  </si>
  <si>
    <t>ISE Reference Electrolyte 500ML</t>
  </si>
  <si>
    <t>1 x 450ml</t>
  </si>
  <si>
    <t>ISE Standard high 10x3ML</t>
  </si>
  <si>
    <t>10 x 3ml</t>
  </si>
  <si>
    <t>ISE Standard low 10x3ML</t>
  </si>
  <si>
    <t>LAMP HALOGEN ASSY 12V/50W</t>
  </si>
  <si>
    <t>1 x 1ml</t>
  </si>
  <si>
    <t>1 x 123ml</t>
  </si>
  <si>
    <t>NaOH-D, cobas c pack green</t>
  </si>
  <si>
    <t>1 x 120ml</t>
  </si>
  <si>
    <t>Reaction cell for cobas c 303</t>
  </si>
  <si>
    <t>1 x 3ml</t>
  </si>
  <si>
    <t>REFERENCE ELECTRODE</t>
  </si>
  <si>
    <t>SCCS, 50mL, cobas c pack green</t>
  </si>
  <si>
    <t>1 x 50ml</t>
  </si>
  <si>
    <t>SMS, cobas c pack green</t>
  </si>
  <si>
    <t>D-DIMERI</t>
  </si>
  <si>
    <t>KITX25BUC</t>
  </si>
  <si>
    <t>CARDIAC TROPONIN 1</t>
  </si>
  <si>
    <t>NR-proBN</t>
  </si>
  <si>
    <t>Panel triplu test CK-MB/cTnI/Myo</t>
  </si>
  <si>
    <t>TESTE ASTRUP</t>
  </si>
  <si>
    <t>Lot 1 REACTIVI COBAS PURE</t>
  </si>
  <si>
    <t>VALOARE MINIMA PANA LA 31.12.2026</t>
  </si>
  <si>
    <t>CANT. 2026</t>
  </si>
  <si>
    <t>VALOARE MAXIMA PANA LA 30.04.2027</t>
  </si>
  <si>
    <t>TVA 21%</t>
  </si>
  <si>
    <t>Cartridge CL</t>
  </si>
  <si>
    <t>Cartridge K</t>
  </si>
  <si>
    <t>Cartridge NA</t>
  </si>
  <si>
    <t>9000TESTS</t>
  </si>
  <si>
    <t>Controlset RF II</t>
  </si>
  <si>
    <t>2x1x2x1ml</t>
  </si>
  <si>
    <t>Cobas Sample cup 5000 pcs</t>
  </si>
  <si>
    <t>1x5000pc</t>
  </si>
  <si>
    <t>NaCl, cobas c pack green</t>
  </si>
  <si>
    <t>LOTUL NR 2</t>
  </si>
  <si>
    <t>LOTUL NR. 4</t>
  </si>
  <si>
    <t>LOTUL NR 5</t>
  </si>
  <si>
    <t>LOTUL NR 8</t>
  </si>
  <si>
    <t>LOT 9</t>
  </si>
  <si>
    <t>LOT 10</t>
  </si>
  <si>
    <t>Lot 2 REACTIVI  HEMATOLOGIE  ANALIZOR SYSMEX XN 550</t>
  </si>
  <si>
    <t>Lot 3 ANALIZOR DIRUI</t>
  </si>
  <si>
    <t>Lot 4 ANALIZOR CHIMIE URINARA UC 3500 i</t>
  </si>
  <si>
    <t>Lot 5  ELECTROFOREZA SEBIA HYDRASYS 2 SCAN</t>
  </si>
  <si>
    <t>Lot 6 MAGLUMI 800</t>
  </si>
  <si>
    <t>Lot 7 REACTIVI SATELITE</t>
  </si>
  <si>
    <t>Lot 8 REACTIVI SYSMEX UC1000</t>
  </si>
  <si>
    <t>Lot 9 ANALIZOR AUTOMAT VSH ROLLER 20PN</t>
  </si>
  <si>
    <t>CENTRALIZATOR REACTIVI  LABORATOR 2026</t>
  </si>
  <si>
    <t>REACTIVI ANALIZOARE CPU</t>
  </si>
  <si>
    <t>1.ANALIZOR MARKERI CARDIACI</t>
  </si>
  <si>
    <t>2.ANALIZOR TESTE ASTRUP</t>
  </si>
  <si>
    <t>Lot 10 REACTIVI CPU(NALIZOR MARKERI CARDIACI, ANALIZOR TESTE ASTRUP)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</si>
</sst>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35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57"/>
      <name val="Arial"/>
      <family val="2"/>
    </font>
    <font>
      <sz val="10"/>
      <color indexed="8"/>
      <name val="Arial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sz val="8"/>
      <color indexed="10"/>
      <name val="Arial"/>
      <family val="2"/>
    </font>
    <font>
      <b/>
      <sz val="8"/>
      <color indexed="57"/>
      <name val="Arial"/>
      <family val="2"/>
    </font>
    <font>
      <b/>
      <sz val="8"/>
      <color indexed="8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Calibri"/>
      <family val="2"/>
    </font>
    <font>
      <sz val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2"/>
      <name val="Imago"/>
    </font>
    <font>
      <b/>
      <sz val="12"/>
      <name val="Imago"/>
    </font>
    <font>
      <b/>
      <u/>
      <sz val="10"/>
      <color indexed="8"/>
      <name val="Arial"/>
      <family val="2"/>
    </font>
    <font>
      <sz val="8"/>
      <name val="Imago"/>
    </font>
    <font>
      <b/>
      <sz val="8"/>
      <color indexed="8"/>
      <name val="Calibri"/>
      <family val="2"/>
    </font>
    <font>
      <sz val="10"/>
      <color indexed="10"/>
      <name val="Arial"/>
      <family val="2"/>
    </font>
    <font>
      <sz val="10"/>
      <color indexed="10"/>
      <name val="Calibri"/>
      <family val="2"/>
    </font>
    <font>
      <b/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8">
    <xf numFmtId="0" fontId="0" fillId="0" borderId="0" xfId="0"/>
    <xf numFmtId="0" fontId="2" fillId="0" borderId="0" xfId="1" applyFont="1" applyFill="1" applyBorder="1"/>
    <xf numFmtId="0" fontId="3" fillId="2" borderId="0" xfId="3" applyFont="1" applyFill="1" applyBorder="1"/>
    <xf numFmtId="0" fontId="4" fillId="2" borderId="0" xfId="3" applyFont="1" applyFill="1" applyBorder="1" applyAlignment="1">
      <alignment horizontal="center"/>
    </xf>
    <xf numFmtId="41" fontId="3" fillId="2" borderId="0" xfId="3" applyNumberFormat="1" applyFont="1" applyFill="1" applyBorder="1"/>
    <xf numFmtId="0" fontId="5" fillId="2" borderId="0" xfId="1" applyFont="1" applyFill="1" applyBorder="1"/>
    <xf numFmtId="0" fontId="6" fillId="2" borderId="0" xfId="1" applyFont="1" applyFill="1" applyBorder="1"/>
    <xf numFmtId="41" fontId="5" fillId="2" borderId="0" xfId="1" applyNumberFormat="1" applyFont="1" applyFill="1" applyBorder="1"/>
    <xf numFmtId="0" fontId="5" fillId="2" borderId="0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 applyBorder="1"/>
    <xf numFmtId="41" fontId="7" fillId="2" borderId="0" xfId="1" applyNumberFormat="1" applyFont="1" applyFill="1" applyBorder="1"/>
    <xf numFmtId="0" fontId="7" fillId="2" borderId="0" xfId="1" applyFont="1" applyFill="1" applyBorder="1" applyAlignment="1">
      <alignment horizontal="left" vertical="top" wrapText="1"/>
    </xf>
    <xf numFmtId="4" fontId="9" fillId="2" borderId="1" xfId="1" applyNumberFormat="1" applyFont="1" applyFill="1" applyBorder="1"/>
    <xf numFmtId="0" fontId="0" fillId="0" borderId="0" xfId="0" applyFont="1"/>
    <xf numFmtId="0" fontId="5" fillId="2" borderId="1" xfId="3" applyFont="1" applyFill="1" applyBorder="1" applyAlignment="1">
      <alignment horizontal="left" vertical="top" wrapText="1"/>
    </xf>
    <xf numFmtId="0" fontId="5" fillId="2" borderId="1" xfId="3" applyFont="1" applyFill="1" applyBorder="1" applyAlignment="1">
      <alignment horizontal="center" wrapText="1"/>
    </xf>
    <xf numFmtId="0" fontId="10" fillId="0" borderId="1" xfId="3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0" fontId="2" fillId="0" borderId="1" xfId="3" applyFont="1" applyBorder="1" applyAlignment="1">
      <alignment horizontal="center" wrapText="1"/>
    </xf>
    <xf numFmtId="0" fontId="5" fillId="2" borderId="1" xfId="3" applyFont="1" applyFill="1" applyBorder="1"/>
    <xf numFmtId="0" fontId="5" fillId="2" borderId="1" xfId="3" applyFont="1" applyFill="1" applyBorder="1" applyAlignment="1">
      <alignment horizontal="center"/>
    </xf>
    <xf numFmtId="41" fontId="5" fillId="2" borderId="1" xfId="3" applyNumberFormat="1" applyFont="1" applyFill="1" applyBorder="1"/>
    <xf numFmtId="4" fontId="9" fillId="0" borderId="1" xfId="1" applyNumberFormat="1" applyFont="1" applyBorder="1"/>
    <xf numFmtId="0" fontId="11" fillId="0" borderId="1" xfId="0" applyFont="1" applyBorder="1"/>
    <xf numFmtId="4" fontId="9" fillId="2" borderId="1" xfId="3" applyNumberFormat="1" applyFont="1" applyFill="1" applyBorder="1"/>
    <xf numFmtId="0" fontId="2" fillId="0" borderId="1" xfId="1" applyFont="1" applyBorder="1"/>
    <xf numFmtId="0" fontId="11" fillId="0" borderId="0" xfId="0" applyFont="1" applyBorder="1"/>
    <xf numFmtId="0" fontId="11" fillId="0" borderId="0" xfId="0" applyFont="1"/>
    <xf numFmtId="0" fontId="2" fillId="0" borderId="0" xfId="1" applyFont="1"/>
    <xf numFmtId="0" fontId="12" fillId="2" borderId="0" xfId="3" applyFont="1" applyFill="1" applyBorder="1"/>
    <xf numFmtId="0" fontId="6" fillId="2" borderId="0" xfId="3" applyFont="1" applyFill="1" applyBorder="1" applyAlignment="1">
      <alignment horizontal="center"/>
    </xf>
    <xf numFmtId="0" fontId="9" fillId="0" borderId="0" xfId="1" applyFont="1"/>
    <xf numFmtId="0" fontId="5" fillId="2" borderId="1" xfId="1" applyFont="1" applyFill="1" applyBorder="1"/>
    <xf numFmtId="0" fontId="5" fillId="2" borderId="1" xfId="1" applyFont="1" applyFill="1" applyBorder="1" applyAlignment="1">
      <alignment horizontal="center"/>
    </xf>
    <xf numFmtId="41" fontId="5" fillId="2" borderId="1" xfId="1" applyNumberFormat="1" applyFont="1" applyFill="1" applyBorder="1"/>
    <xf numFmtId="4" fontId="2" fillId="0" borderId="1" xfId="1" applyNumberFormat="1" applyFont="1" applyBorder="1"/>
    <xf numFmtId="0" fontId="5" fillId="2" borderId="1" xfId="3" applyNumberFormat="1" applyFont="1" applyFill="1" applyBorder="1"/>
    <xf numFmtId="4" fontId="5" fillId="2" borderId="1" xfId="1" applyNumberFormat="1" applyFont="1" applyFill="1" applyBorder="1"/>
    <xf numFmtId="0" fontId="5" fillId="2" borderId="0" xfId="1" applyFont="1" applyFill="1"/>
    <xf numFmtId="0" fontId="5" fillId="2" borderId="1" xfId="1" applyNumberFormat="1" applyFont="1" applyFill="1" applyBorder="1"/>
    <xf numFmtId="4" fontId="5" fillId="2" borderId="1" xfId="1" applyNumberFormat="1" applyFont="1" applyFill="1" applyBorder="1" applyAlignment="1">
      <alignment horizontal="left" vertical="top" wrapText="1"/>
    </xf>
    <xf numFmtId="0" fontId="13" fillId="2" borderId="0" xfId="3" applyFont="1" applyFill="1" applyBorder="1" applyAlignment="1">
      <alignment horizontal="center"/>
    </xf>
    <xf numFmtId="0" fontId="6" fillId="2" borderId="1" xfId="1" applyFont="1" applyFill="1" applyBorder="1" applyAlignment="1"/>
    <xf numFmtId="0" fontId="5" fillId="2" borderId="1" xfId="1" applyFont="1" applyFill="1" applyBorder="1" applyAlignment="1"/>
    <xf numFmtId="0" fontId="2" fillId="0" borderId="1" xfId="3" applyFont="1" applyBorder="1" applyAlignment="1">
      <alignment horizontal="right" wrapText="1"/>
    </xf>
    <xf numFmtId="4" fontId="14" fillId="0" borderId="1" xfId="1" applyNumberFormat="1" applyFont="1" applyBorder="1"/>
    <xf numFmtId="4" fontId="14" fillId="2" borderId="1" xfId="1" applyNumberFormat="1" applyFont="1" applyFill="1" applyBorder="1"/>
    <xf numFmtId="0" fontId="6" fillId="2" borderId="0" xfId="1" applyFont="1" applyFill="1" applyAlignment="1">
      <alignment horizontal="center"/>
    </xf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wrapText="1"/>
    </xf>
    <xf numFmtId="0" fontId="5" fillId="2" borderId="0" xfId="3" applyFont="1" applyFill="1" applyBorder="1"/>
    <xf numFmtId="0" fontId="5" fillId="0" borderId="0" xfId="1" applyFont="1"/>
    <xf numFmtId="0" fontId="15" fillId="0" borderId="0" xfId="1" applyFont="1" applyBorder="1"/>
    <xf numFmtId="0" fontId="5" fillId="2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4" fontId="2" fillId="0" borderId="0" xfId="1" applyNumberFormat="1" applyFont="1"/>
    <xf numFmtId="4" fontId="11" fillId="0" borderId="1" xfId="0" applyNumberFormat="1" applyFont="1" applyBorder="1"/>
    <xf numFmtId="4" fontId="9" fillId="0" borderId="0" xfId="1" applyNumberFormat="1" applyFont="1"/>
    <xf numFmtId="4" fontId="11" fillId="0" borderId="0" xfId="0" applyNumberFormat="1" applyFont="1"/>
    <xf numFmtId="0" fontId="16" fillId="0" borderId="1" xfId="0" applyFont="1" applyBorder="1"/>
    <xf numFmtId="0" fontId="17" fillId="2" borderId="0" xfId="1" applyFont="1" applyFill="1" applyBorder="1"/>
    <xf numFmtId="0" fontId="18" fillId="2" borderId="0" xfId="3" applyFont="1" applyFill="1" applyBorder="1" applyAlignment="1">
      <alignment horizontal="center"/>
    </xf>
    <xf numFmtId="41" fontId="17" fillId="2" borderId="0" xfId="1" applyNumberFormat="1" applyFont="1" applyFill="1" applyBorder="1"/>
    <xf numFmtId="0" fontId="17" fillId="2" borderId="0" xfId="1" applyFont="1" applyFill="1" applyBorder="1" applyAlignment="1">
      <alignment horizontal="left" vertical="top" wrapText="1"/>
    </xf>
    <xf numFmtId="0" fontId="17" fillId="0" borderId="0" xfId="1" applyFont="1"/>
    <xf numFmtId="0" fontId="19" fillId="0" borderId="0" xfId="0" applyFont="1"/>
    <xf numFmtId="0" fontId="17" fillId="2" borderId="0" xfId="3" applyFont="1" applyFill="1" applyBorder="1"/>
    <xf numFmtId="0" fontId="17" fillId="2" borderId="0" xfId="1" applyFont="1" applyFill="1" applyBorder="1" applyAlignment="1">
      <alignment horizontal="center"/>
    </xf>
    <xf numFmtId="0" fontId="17" fillId="2" borderId="1" xfId="1" applyFont="1" applyFill="1" applyBorder="1"/>
    <xf numFmtId="4" fontId="2" fillId="0" borderId="0" xfId="1" applyNumberFormat="1" applyFont="1" applyBorder="1"/>
    <xf numFmtId="4" fontId="9" fillId="2" borderId="0" xfId="1" applyNumberFormat="1" applyFont="1" applyFill="1" applyBorder="1"/>
    <xf numFmtId="4" fontId="11" fillId="0" borderId="0" xfId="0" applyNumberFormat="1" applyFont="1" applyBorder="1"/>
    <xf numFmtId="4" fontId="5" fillId="0" borderId="1" xfId="1" applyNumberFormat="1" applyFont="1" applyBorder="1"/>
    <xf numFmtId="4" fontId="17" fillId="0" borderId="0" xfId="1" applyNumberFormat="1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2" fillId="2" borderId="0" xfId="3" applyFont="1" applyFill="1" applyBorder="1"/>
    <xf numFmtId="41" fontId="2" fillId="2" borderId="0" xfId="1" applyNumberFormat="1" applyFont="1" applyFill="1" applyBorder="1"/>
    <xf numFmtId="0" fontId="2" fillId="2" borderId="0" xfId="1" applyFont="1" applyFill="1" applyBorder="1" applyAlignment="1">
      <alignment horizontal="left" vertical="top" wrapText="1"/>
    </xf>
    <xf numFmtId="0" fontId="20" fillId="0" borderId="0" xfId="0" applyFont="1"/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2" fillId="2" borderId="1" xfId="1" applyNumberFormat="1" applyFont="1" applyFill="1" applyBorder="1"/>
    <xf numFmtId="4" fontId="2" fillId="2" borderId="1" xfId="1" applyNumberFormat="1" applyFont="1" applyFill="1" applyBorder="1" applyAlignment="1">
      <alignment horizontal="left" vertical="top" wrapText="1"/>
    </xf>
    <xf numFmtId="4" fontId="20" fillId="0" borderId="1" xfId="0" applyNumberFormat="1" applyFont="1" applyBorder="1"/>
    <xf numFmtId="0" fontId="2" fillId="2" borderId="1" xfId="3" applyFont="1" applyFill="1" applyBorder="1" applyAlignment="1">
      <alignment horizontal="left" vertical="top" wrapText="1"/>
    </xf>
    <xf numFmtId="41" fontId="2" fillId="2" borderId="1" xfId="1" applyNumberFormat="1" applyFont="1" applyFill="1" applyBorder="1"/>
    <xf numFmtId="0" fontId="20" fillId="0" borderId="1" xfId="0" applyFont="1" applyBorder="1"/>
    <xf numFmtId="4" fontId="2" fillId="2" borderId="1" xfId="1" applyNumberFormat="1" applyFont="1" applyFill="1" applyBorder="1"/>
    <xf numFmtId="0" fontId="2" fillId="2" borderId="0" xfId="1" applyFont="1" applyFill="1"/>
    <xf numFmtId="0" fontId="2" fillId="2" borderId="1" xfId="3" applyFont="1" applyFill="1" applyBorder="1"/>
    <xf numFmtId="4" fontId="2" fillId="2" borderId="1" xfId="1" applyNumberFormat="1" applyFont="1" applyFill="1" applyBorder="1" applyAlignment="1"/>
    <xf numFmtId="4" fontId="5" fillId="0" borderId="1" xfId="0" applyNumberFormat="1" applyFont="1" applyBorder="1"/>
    <xf numFmtId="4" fontId="5" fillId="2" borderId="1" xfId="3" applyNumberFormat="1" applyFont="1" applyFill="1" applyBorder="1"/>
    <xf numFmtId="4" fontId="5" fillId="0" borderId="2" xfId="0" applyNumberFormat="1" applyFont="1" applyFill="1" applyBorder="1"/>
    <xf numFmtId="0" fontId="22" fillId="2" borderId="0" xfId="3" applyFont="1" applyFill="1" applyBorder="1"/>
    <xf numFmtId="0" fontId="22" fillId="2" borderId="0" xfId="1" applyFont="1" applyFill="1" applyBorder="1"/>
    <xf numFmtId="4" fontId="2" fillId="0" borderId="1" xfId="0" applyNumberFormat="1" applyFont="1" applyBorder="1"/>
    <xf numFmtId="0" fontId="21" fillId="2" borderId="1" xfId="1" applyFont="1" applyFill="1" applyBorder="1"/>
    <xf numFmtId="4" fontId="2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10" fillId="2" borderId="0" xfId="3" applyFont="1" applyFill="1" applyBorder="1"/>
    <xf numFmtId="0" fontId="21" fillId="0" borderId="1" xfId="1" applyFont="1" applyBorder="1"/>
    <xf numFmtId="0" fontId="23" fillId="2" borderId="0" xfId="1" applyFont="1" applyFill="1" applyBorder="1" applyAlignment="1">
      <alignment horizontal="center"/>
    </xf>
    <xf numFmtId="0" fontId="11" fillId="0" borderId="0" xfId="0" applyFont="1" applyBorder="1" applyAlignment="1">
      <alignment wrapText="1"/>
    </xf>
    <xf numFmtId="4" fontId="2" fillId="0" borderId="0" xfId="0" applyNumberFormat="1" applyFont="1" applyBorder="1"/>
    <xf numFmtId="0" fontId="20" fillId="0" borderId="0" xfId="0" applyFont="1" applyBorder="1"/>
    <xf numFmtId="0" fontId="26" fillId="0" borderId="3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5" fillId="2" borderId="0" xfId="3" applyFont="1" applyFill="1" applyBorder="1" applyAlignment="1">
      <alignment horizontal="center"/>
    </xf>
    <xf numFmtId="4" fontId="9" fillId="0" borderId="0" xfId="1" applyNumberFormat="1" applyFont="1" applyBorder="1"/>
    <xf numFmtId="4" fontId="9" fillId="2" borderId="0" xfId="3" applyNumberFormat="1" applyFont="1" applyFill="1" applyBorder="1"/>
    <xf numFmtId="0" fontId="0" fillId="0" borderId="0" xfId="0" applyBorder="1"/>
    <xf numFmtId="0" fontId="0" fillId="0" borderId="0" xfId="0" applyFont="1" applyBorder="1"/>
    <xf numFmtId="0" fontId="1" fillId="0" borderId="0" xfId="1" applyBorder="1"/>
    <xf numFmtId="0" fontId="8" fillId="0" borderId="0" xfId="1" applyFont="1" applyBorder="1"/>
    <xf numFmtId="0" fontId="18" fillId="2" borderId="0" xfId="1" applyFont="1" applyFill="1" applyBorder="1"/>
    <xf numFmtId="0" fontId="5" fillId="2" borderId="0" xfId="3" applyFont="1" applyFill="1" applyBorder="1" applyAlignment="1">
      <alignment horizontal="left"/>
    </xf>
    <xf numFmtId="0" fontId="6" fillId="2" borderId="0" xfId="3" applyFont="1" applyFill="1" applyBorder="1" applyAlignment="1">
      <alignment horizontal="left"/>
    </xf>
    <xf numFmtId="0" fontId="18" fillId="0" borderId="0" xfId="1" applyFont="1"/>
    <xf numFmtId="0" fontId="18" fillId="2" borderId="0" xfId="3" applyFont="1" applyFill="1" applyBorder="1"/>
    <xf numFmtId="0" fontId="2" fillId="0" borderId="1" xfId="1" applyFont="1" applyFill="1" applyBorder="1"/>
    <xf numFmtId="4" fontId="25" fillId="0" borderId="1" xfId="0" applyNumberFormat="1" applyFont="1" applyBorder="1"/>
    <xf numFmtId="0" fontId="1" fillId="0" borderId="0" xfId="1"/>
    <xf numFmtId="0" fontId="8" fillId="0" borderId="0" xfId="1" applyFont="1"/>
    <xf numFmtId="0" fontId="28" fillId="2" borderId="0" xfId="3" applyFont="1" applyFill="1" applyBorder="1" applyAlignment="1">
      <alignment horizontal="center"/>
    </xf>
    <xf numFmtId="0" fontId="5" fillId="2" borderId="0" xfId="4" applyFont="1" applyFill="1" applyBorder="1"/>
    <xf numFmtId="0" fontId="18" fillId="2" borderId="0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4" fontId="5" fillId="0" borderId="0" xfId="1" applyNumberFormat="1" applyFont="1" applyBorder="1"/>
    <xf numFmtId="4" fontId="5" fillId="2" borderId="0" xfId="4" applyNumberFormat="1" applyFont="1" applyFill="1" applyBorder="1"/>
    <xf numFmtId="4" fontId="11" fillId="0" borderId="0" xfId="3" applyNumberFormat="1" applyFont="1" applyBorder="1"/>
    <xf numFmtId="0" fontId="11" fillId="0" borderId="0" xfId="3" applyFont="1" applyBorder="1"/>
    <xf numFmtId="0" fontId="4" fillId="2" borderId="0" xfId="4" applyFont="1" applyFill="1" applyBorder="1" applyAlignment="1">
      <alignment horizontal="center"/>
    </xf>
    <xf numFmtId="0" fontId="5" fillId="2" borderId="1" xfId="4" applyFont="1" applyFill="1" applyBorder="1" applyAlignment="1">
      <alignment horizontal="center" wrapText="1"/>
    </xf>
    <xf numFmtId="0" fontId="2" fillId="0" borderId="1" xfId="4" applyFont="1" applyBorder="1" applyAlignment="1">
      <alignment horizontal="center" wrapText="1"/>
    </xf>
    <xf numFmtId="0" fontId="5" fillId="2" borderId="1" xfId="4" applyFont="1" applyFill="1" applyBorder="1"/>
    <xf numFmtId="0" fontId="6" fillId="2" borderId="1" xfId="4" applyFont="1" applyFill="1" applyBorder="1"/>
    <xf numFmtId="0" fontId="26" fillId="0" borderId="1" xfId="3" applyFont="1" applyBorder="1" applyAlignment="1">
      <alignment horizontal="right" vertical="center"/>
    </xf>
    <xf numFmtId="4" fontId="5" fillId="2" borderId="1" xfId="4" applyNumberFormat="1" applyFont="1" applyFill="1" applyBorder="1"/>
    <xf numFmtId="4" fontId="11" fillId="0" borderId="1" xfId="3" applyNumberFormat="1" applyFont="1" applyBorder="1"/>
    <xf numFmtId="0" fontId="29" fillId="0" borderId="1" xfId="3" applyFont="1" applyBorder="1" applyAlignment="1">
      <alignment vertical="center"/>
    </xf>
    <xf numFmtId="0" fontId="29" fillId="0" borderId="1" xfId="3" applyFont="1" applyBorder="1" applyAlignment="1">
      <alignment horizontal="right" vertical="center"/>
    </xf>
    <xf numFmtId="3" fontId="29" fillId="0" borderId="1" xfId="3" applyNumberFormat="1" applyFont="1" applyBorder="1" applyAlignment="1">
      <alignment horizontal="right" vertical="center"/>
    </xf>
    <xf numFmtId="4" fontId="29" fillId="0" borderId="1" xfId="3" applyNumberFormat="1" applyFont="1" applyBorder="1" applyAlignment="1">
      <alignment horizontal="right" vertical="center"/>
    </xf>
    <xf numFmtId="0" fontId="11" fillId="0" borderId="1" xfId="3" applyFont="1" applyBorder="1"/>
    <xf numFmtId="0" fontId="5" fillId="2" borderId="1" xfId="4" applyFont="1" applyFill="1" applyBorder="1" applyAlignment="1">
      <alignment horizontal="center"/>
    </xf>
    <xf numFmtId="4" fontId="6" fillId="2" borderId="1" xfId="4" applyNumberFormat="1" applyFont="1" applyFill="1" applyBorder="1"/>
    <xf numFmtId="0" fontId="6" fillId="2" borderId="1" xfId="1" applyFont="1" applyFill="1" applyBorder="1"/>
    <xf numFmtId="0" fontId="6" fillId="2" borderId="1" xfId="4" applyFont="1" applyFill="1" applyBorder="1" applyAlignment="1">
      <alignment horizontal="center"/>
    </xf>
    <xf numFmtId="4" fontId="6" fillId="0" borderId="1" xfId="1" applyNumberFormat="1" applyFont="1" applyBorder="1"/>
    <xf numFmtId="4" fontId="30" fillId="0" borderId="1" xfId="3" applyNumberFormat="1" applyFont="1" applyBorder="1"/>
    <xf numFmtId="0" fontId="31" fillId="2" borderId="0" xfId="1" applyFont="1" applyFill="1" applyBorder="1"/>
    <xf numFmtId="41" fontId="31" fillId="2" borderId="0" xfId="1" applyNumberFormat="1" applyFont="1" applyFill="1" applyBorder="1"/>
    <xf numFmtId="4" fontId="31" fillId="0" borderId="0" xfId="1" applyNumberFormat="1" applyFont="1" applyBorder="1"/>
    <xf numFmtId="0" fontId="32" fillId="0" borderId="0" xfId="2" applyFont="1" applyBorder="1"/>
    <xf numFmtId="0" fontId="33" fillId="2" borderId="0" xfId="3" applyFont="1" applyFill="1" applyBorder="1"/>
    <xf numFmtId="0" fontId="24" fillId="0" borderId="0" xfId="2" applyFont="1"/>
    <xf numFmtId="0" fontId="25" fillId="0" borderId="0" xfId="2" applyFont="1"/>
    <xf numFmtId="0" fontId="3" fillId="2" borderId="1" xfId="3" applyFont="1" applyFill="1" applyBorder="1"/>
    <xf numFmtId="0" fontId="34" fillId="0" borderId="1" xfId="1" applyFont="1" applyBorder="1"/>
    <xf numFmtId="0" fontId="4" fillId="2" borderId="1" xfId="3" applyFont="1" applyFill="1" applyBorder="1"/>
    <xf numFmtId="0" fontId="25" fillId="0" borderId="1" xfId="2" applyFont="1" applyBorder="1"/>
    <xf numFmtId="0" fontId="24" fillId="2" borderId="1" xfId="1" applyFont="1" applyFill="1" applyBorder="1"/>
    <xf numFmtId="4" fontId="25" fillId="0" borderId="1" xfId="2" applyNumberFormat="1" applyFont="1" applyBorder="1"/>
    <xf numFmtId="0" fontId="24" fillId="0" borderId="1" xfId="1" applyFont="1" applyBorder="1"/>
    <xf numFmtId="0" fontId="12" fillId="2" borderId="0" xfId="1" applyFont="1" applyFill="1" applyBorder="1"/>
    <xf numFmtId="0" fontId="25" fillId="0" borderId="0" xfId="2" applyFont="1" applyBorder="1"/>
    <xf numFmtId="0" fontId="24" fillId="2" borderId="0" xfId="1" applyFont="1" applyFill="1" applyBorder="1"/>
    <xf numFmtId="0" fontId="12" fillId="2" borderId="0" xfId="1" applyFont="1" applyFill="1" applyBorder="1" applyAlignment="1">
      <alignment horizontal="center"/>
    </xf>
    <xf numFmtId="41" fontId="12" fillId="2" borderId="0" xfId="1" applyNumberFormat="1" applyFont="1" applyFill="1" applyBorder="1"/>
    <xf numFmtId="4" fontId="12" fillId="0" borderId="0" xfId="1" applyNumberFormat="1" applyFont="1" applyBorder="1"/>
    <xf numFmtId="0" fontId="23" fillId="2" borderId="0" xfId="1" applyFont="1" applyFill="1" applyBorder="1" applyAlignment="1"/>
    <xf numFmtId="4" fontId="2" fillId="0" borderId="0" xfId="1" applyNumberFormat="1" applyFont="1" applyAlignment="1">
      <alignment wrapText="1"/>
    </xf>
    <xf numFmtId="0" fontId="24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24" fillId="0" borderId="0" xfId="1" applyFont="1" applyBorder="1" applyAlignment="1">
      <alignment horizontal="left" vertical="top"/>
    </xf>
    <xf numFmtId="0" fontId="6" fillId="2" borderId="0" xfId="1" applyFont="1" applyFill="1" applyAlignment="1">
      <alignment horizontal="center"/>
    </xf>
    <xf numFmtId="0" fontId="18" fillId="2" borderId="0" xfId="1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_Sheet1" xfId="3"/>
    <cellStyle name="Normal_Sheet1_1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1"/>
  <sheetViews>
    <sheetView tabSelected="1" view="pageBreakPreview" topLeftCell="A235" zoomScale="120" zoomScaleNormal="100" zoomScaleSheetLayoutView="120" workbookViewId="0">
      <selection activeCell="B251" sqref="B251"/>
    </sheetView>
  </sheetViews>
  <sheetFormatPr defaultRowHeight="15"/>
  <cols>
    <col min="2" max="2" width="52" bestFit="1" customWidth="1"/>
    <col min="3" max="3" width="14.85546875" customWidth="1"/>
    <col min="4" max="4" width="13" customWidth="1"/>
    <col min="5" max="5" width="9.85546875" customWidth="1"/>
    <col min="6" max="6" width="12.7109375" style="15" bestFit="1" customWidth="1"/>
    <col min="7" max="7" width="11" customWidth="1"/>
    <col min="8" max="8" width="11.85546875" customWidth="1"/>
  </cols>
  <sheetData>
    <row r="1" spans="1:9">
      <c r="A1" s="119" t="s">
        <v>115</v>
      </c>
      <c r="B1" s="119"/>
      <c r="C1" s="119"/>
      <c r="D1" s="119"/>
      <c r="E1" s="119"/>
      <c r="F1" s="120"/>
      <c r="G1" s="119"/>
      <c r="H1" s="119"/>
      <c r="I1" s="119"/>
    </row>
    <row r="2" spans="1:9">
      <c r="A2" s="184" t="s">
        <v>116</v>
      </c>
      <c r="B2" s="184"/>
      <c r="C2" s="184"/>
      <c r="D2" s="184"/>
      <c r="E2" s="184"/>
      <c r="F2" s="184"/>
      <c r="G2" s="184"/>
      <c r="H2" s="184"/>
      <c r="I2" s="184"/>
    </row>
    <row r="3" spans="1:9">
      <c r="A3" s="119"/>
      <c r="B3" s="187" t="s">
        <v>257</v>
      </c>
      <c r="C3" s="187"/>
      <c r="D3" s="187"/>
      <c r="E3" s="187"/>
      <c r="F3" s="187"/>
      <c r="G3" s="187"/>
      <c r="H3" s="187"/>
      <c r="I3" s="119"/>
    </row>
    <row r="4" spans="1:9">
      <c r="A4" s="2"/>
      <c r="B4" s="3"/>
      <c r="C4" s="121"/>
      <c r="D4" s="4"/>
      <c r="E4" s="121"/>
      <c r="F4" s="122"/>
      <c r="G4" s="119"/>
      <c r="H4" s="119"/>
      <c r="I4" s="119"/>
    </row>
    <row r="5" spans="1:9">
      <c r="A5" s="124"/>
      <c r="B5" s="125" t="s">
        <v>0</v>
      </c>
      <c r="C5" s="116"/>
      <c r="D5" s="52"/>
      <c r="E5" s="117"/>
      <c r="F5" s="118"/>
      <c r="G5" s="74"/>
      <c r="H5" s="74"/>
      <c r="I5" s="28"/>
    </row>
    <row r="6" spans="1:9">
      <c r="A6" s="133"/>
      <c r="B6" s="134" t="s">
        <v>124</v>
      </c>
      <c r="C6" s="135"/>
      <c r="D6" s="133"/>
      <c r="E6" s="136"/>
      <c r="F6" s="137"/>
      <c r="G6" s="138"/>
      <c r="H6" s="138"/>
      <c r="I6" s="139"/>
    </row>
    <row r="7" spans="1:9">
      <c r="A7" s="133"/>
      <c r="B7" s="140"/>
      <c r="C7" s="135"/>
      <c r="D7" s="133"/>
      <c r="E7" s="136"/>
      <c r="F7" s="137"/>
      <c r="G7" s="138"/>
      <c r="H7" s="138"/>
      <c r="I7" s="139"/>
    </row>
    <row r="8" spans="1:9" ht="45.75">
      <c r="A8" s="141" t="s">
        <v>1</v>
      </c>
      <c r="B8" s="141" t="s">
        <v>2</v>
      </c>
      <c r="C8" s="141" t="s">
        <v>125</v>
      </c>
      <c r="D8" s="142" t="s">
        <v>231</v>
      </c>
      <c r="E8" s="19" t="s">
        <v>5</v>
      </c>
      <c r="F8" s="142" t="s">
        <v>230</v>
      </c>
      <c r="G8" s="142" t="s">
        <v>232</v>
      </c>
      <c r="H8" s="142" t="s">
        <v>81</v>
      </c>
      <c r="I8" s="141" t="s">
        <v>82</v>
      </c>
    </row>
    <row r="9" spans="1:9">
      <c r="A9" s="143"/>
      <c r="B9" s="144" t="s">
        <v>126</v>
      </c>
      <c r="C9" s="145"/>
      <c r="D9" s="143"/>
      <c r="E9" s="75"/>
      <c r="F9" s="146"/>
      <c r="G9" s="147"/>
      <c r="H9" s="147"/>
      <c r="I9" s="152" t="s">
        <v>127</v>
      </c>
    </row>
    <row r="10" spans="1:9">
      <c r="A10" s="143">
        <v>1</v>
      </c>
      <c r="B10" s="148" t="s">
        <v>128</v>
      </c>
      <c r="C10" s="149">
        <v>200</v>
      </c>
      <c r="D10" s="150">
        <v>12</v>
      </c>
      <c r="E10" s="151">
        <v>1466</v>
      </c>
      <c r="F10" s="146">
        <f>D10*E10</f>
        <v>17592</v>
      </c>
      <c r="G10" s="147">
        <f>F10*50%+F10</f>
        <v>26388</v>
      </c>
      <c r="H10" s="147">
        <f>F10*1%</f>
        <v>175.92000000000002</v>
      </c>
      <c r="I10" s="152"/>
    </row>
    <row r="11" spans="1:9">
      <c r="A11" s="143">
        <v>2</v>
      </c>
      <c r="B11" s="148" t="s">
        <v>129</v>
      </c>
      <c r="C11" s="149">
        <v>1100</v>
      </c>
      <c r="D11" s="150">
        <v>6</v>
      </c>
      <c r="E11" s="151">
        <v>550</v>
      </c>
      <c r="F11" s="146">
        <f t="shared" ref="F11:F36" si="0">D11*E11</f>
        <v>3300</v>
      </c>
      <c r="G11" s="147">
        <f t="shared" ref="G11:G36" si="1">F11*50%+F11</f>
        <v>4950</v>
      </c>
      <c r="H11" s="147">
        <f t="shared" ref="H11:H36" si="2">F11*1%</f>
        <v>33</v>
      </c>
      <c r="I11" s="152"/>
    </row>
    <row r="12" spans="1:9">
      <c r="A12" s="143">
        <v>3</v>
      </c>
      <c r="B12" s="148" t="s">
        <v>130</v>
      </c>
      <c r="C12" s="149">
        <v>800</v>
      </c>
      <c r="D12" s="150">
        <v>30</v>
      </c>
      <c r="E12" s="151">
        <v>400</v>
      </c>
      <c r="F12" s="146">
        <f t="shared" si="0"/>
        <v>12000</v>
      </c>
      <c r="G12" s="147">
        <f t="shared" si="1"/>
        <v>18000</v>
      </c>
      <c r="H12" s="147">
        <f t="shared" si="2"/>
        <v>120</v>
      </c>
      <c r="I12" s="152"/>
    </row>
    <row r="13" spans="1:9">
      <c r="A13" s="143">
        <v>4</v>
      </c>
      <c r="B13" s="148" t="s">
        <v>131</v>
      </c>
      <c r="C13" s="149">
        <v>750</v>
      </c>
      <c r="D13" s="150">
        <v>18</v>
      </c>
      <c r="E13" s="151">
        <v>1972.5</v>
      </c>
      <c r="F13" s="146">
        <f t="shared" si="0"/>
        <v>35505</v>
      </c>
      <c r="G13" s="147">
        <f t="shared" si="1"/>
        <v>53257.5</v>
      </c>
      <c r="H13" s="147">
        <f t="shared" si="2"/>
        <v>355.05</v>
      </c>
      <c r="I13" s="152"/>
    </row>
    <row r="14" spans="1:9">
      <c r="A14" s="143">
        <v>5</v>
      </c>
      <c r="B14" s="148" t="s">
        <v>132</v>
      </c>
      <c r="C14" s="149">
        <v>200</v>
      </c>
      <c r="D14" s="150">
        <v>13</v>
      </c>
      <c r="E14" s="151">
        <v>1700</v>
      </c>
      <c r="F14" s="146">
        <f t="shared" si="0"/>
        <v>22100</v>
      </c>
      <c r="G14" s="147">
        <f t="shared" si="1"/>
        <v>33150</v>
      </c>
      <c r="H14" s="147">
        <f t="shared" si="2"/>
        <v>221</v>
      </c>
      <c r="I14" s="152"/>
    </row>
    <row r="15" spans="1:9">
      <c r="A15" s="143">
        <v>6</v>
      </c>
      <c r="B15" s="148" t="s">
        <v>133</v>
      </c>
      <c r="C15" s="149">
        <v>800</v>
      </c>
      <c r="D15" s="150">
        <v>30</v>
      </c>
      <c r="E15" s="151">
        <v>400</v>
      </c>
      <c r="F15" s="146">
        <f t="shared" si="0"/>
        <v>12000</v>
      </c>
      <c r="G15" s="147">
        <f t="shared" si="1"/>
        <v>18000</v>
      </c>
      <c r="H15" s="147">
        <f t="shared" si="2"/>
        <v>120</v>
      </c>
      <c r="I15" s="152"/>
    </row>
    <row r="16" spans="1:9">
      <c r="A16" s="143">
        <v>7</v>
      </c>
      <c r="B16" s="148" t="s">
        <v>134</v>
      </c>
      <c r="C16" s="149">
        <v>1000</v>
      </c>
      <c r="D16" s="150">
        <v>15</v>
      </c>
      <c r="E16" s="151">
        <v>800</v>
      </c>
      <c r="F16" s="146">
        <f t="shared" si="0"/>
        <v>12000</v>
      </c>
      <c r="G16" s="147">
        <f t="shared" si="1"/>
        <v>18000</v>
      </c>
      <c r="H16" s="147">
        <f t="shared" si="2"/>
        <v>120</v>
      </c>
      <c r="I16" s="152"/>
    </row>
    <row r="17" spans="1:9">
      <c r="A17" s="143">
        <v>8</v>
      </c>
      <c r="B17" s="148" t="s">
        <v>135</v>
      </c>
      <c r="C17" s="149">
        <v>1050</v>
      </c>
      <c r="D17" s="150">
        <v>15</v>
      </c>
      <c r="E17" s="151">
        <v>882</v>
      </c>
      <c r="F17" s="146">
        <f t="shared" si="0"/>
        <v>13230</v>
      </c>
      <c r="G17" s="147">
        <f t="shared" si="1"/>
        <v>19845</v>
      </c>
      <c r="H17" s="147">
        <f t="shared" si="2"/>
        <v>132.30000000000001</v>
      </c>
      <c r="I17" s="152"/>
    </row>
    <row r="18" spans="1:9">
      <c r="A18" s="143">
        <v>9</v>
      </c>
      <c r="B18" s="148" t="s">
        <v>136</v>
      </c>
      <c r="C18" s="149">
        <v>150</v>
      </c>
      <c r="D18" s="150">
        <v>5</v>
      </c>
      <c r="E18" s="151">
        <v>1650</v>
      </c>
      <c r="F18" s="146">
        <f t="shared" si="0"/>
        <v>8250</v>
      </c>
      <c r="G18" s="147">
        <f t="shared" si="1"/>
        <v>12375</v>
      </c>
      <c r="H18" s="147">
        <f t="shared" si="2"/>
        <v>82.5</v>
      </c>
      <c r="I18" s="152"/>
    </row>
    <row r="19" spans="1:9">
      <c r="A19" s="143">
        <v>10</v>
      </c>
      <c r="B19" s="148" t="s">
        <v>137</v>
      </c>
      <c r="C19" s="149">
        <v>1500</v>
      </c>
      <c r="D19" s="150">
        <v>8</v>
      </c>
      <c r="E19" s="151">
        <v>1500</v>
      </c>
      <c r="F19" s="146">
        <f t="shared" si="0"/>
        <v>12000</v>
      </c>
      <c r="G19" s="147">
        <f t="shared" si="1"/>
        <v>18000</v>
      </c>
      <c r="H19" s="147">
        <f t="shared" si="2"/>
        <v>120</v>
      </c>
      <c r="I19" s="152"/>
    </row>
    <row r="20" spans="1:9">
      <c r="A20" s="143">
        <v>11</v>
      </c>
      <c r="B20" s="148" t="s">
        <v>138</v>
      </c>
      <c r="C20" s="149">
        <v>2600</v>
      </c>
      <c r="D20" s="150">
        <v>8</v>
      </c>
      <c r="E20" s="151">
        <v>2392</v>
      </c>
      <c r="F20" s="146">
        <f t="shared" si="0"/>
        <v>19136</v>
      </c>
      <c r="G20" s="147">
        <f t="shared" si="1"/>
        <v>28704</v>
      </c>
      <c r="H20" s="147">
        <f t="shared" si="2"/>
        <v>191.36</v>
      </c>
      <c r="I20" s="152"/>
    </row>
    <row r="21" spans="1:9">
      <c r="A21" s="143">
        <v>12</v>
      </c>
      <c r="B21" s="148" t="s">
        <v>139</v>
      </c>
      <c r="C21" s="149">
        <v>2500</v>
      </c>
      <c r="D21" s="150">
        <v>10</v>
      </c>
      <c r="E21" s="151">
        <v>775</v>
      </c>
      <c r="F21" s="146">
        <f t="shared" si="0"/>
        <v>7750</v>
      </c>
      <c r="G21" s="147">
        <f t="shared" si="1"/>
        <v>11625</v>
      </c>
      <c r="H21" s="147">
        <f t="shared" si="2"/>
        <v>77.5</v>
      </c>
      <c r="I21" s="152"/>
    </row>
    <row r="22" spans="1:9">
      <c r="A22" s="143">
        <v>13</v>
      </c>
      <c r="B22" s="148" t="s">
        <v>140</v>
      </c>
      <c r="C22" s="149">
        <v>500</v>
      </c>
      <c r="D22" s="150">
        <v>18</v>
      </c>
      <c r="E22" s="151">
        <v>2500</v>
      </c>
      <c r="F22" s="146">
        <f t="shared" si="0"/>
        <v>45000</v>
      </c>
      <c r="G22" s="147">
        <f t="shared" si="1"/>
        <v>67500</v>
      </c>
      <c r="H22" s="147">
        <f t="shared" si="2"/>
        <v>450</v>
      </c>
      <c r="I22" s="152"/>
    </row>
    <row r="23" spans="1:9">
      <c r="A23" s="143">
        <v>14</v>
      </c>
      <c r="B23" s="148" t="s">
        <v>141</v>
      </c>
      <c r="C23" s="149">
        <v>100</v>
      </c>
      <c r="D23" s="150">
        <v>30</v>
      </c>
      <c r="E23" s="151">
        <v>1400</v>
      </c>
      <c r="F23" s="146">
        <f t="shared" si="0"/>
        <v>42000</v>
      </c>
      <c r="G23" s="147">
        <f t="shared" si="1"/>
        <v>63000</v>
      </c>
      <c r="H23" s="147">
        <f t="shared" si="2"/>
        <v>420</v>
      </c>
      <c r="I23" s="152"/>
    </row>
    <row r="24" spans="1:9">
      <c r="A24" s="143">
        <v>15</v>
      </c>
      <c r="B24" s="148" t="s">
        <v>142</v>
      </c>
      <c r="C24" s="149">
        <v>400</v>
      </c>
      <c r="D24" s="150">
        <v>45</v>
      </c>
      <c r="E24" s="151">
        <v>368</v>
      </c>
      <c r="F24" s="146">
        <f t="shared" si="0"/>
        <v>16560</v>
      </c>
      <c r="G24" s="147">
        <f t="shared" si="1"/>
        <v>24840</v>
      </c>
      <c r="H24" s="147">
        <f t="shared" si="2"/>
        <v>165.6</v>
      </c>
      <c r="I24" s="152"/>
    </row>
    <row r="25" spans="1:9">
      <c r="A25" s="143">
        <v>16</v>
      </c>
      <c r="B25" s="148" t="s">
        <v>143</v>
      </c>
      <c r="C25" s="149">
        <v>3300</v>
      </c>
      <c r="D25" s="150">
        <v>10</v>
      </c>
      <c r="E25" s="151">
        <v>1419</v>
      </c>
      <c r="F25" s="146">
        <f t="shared" si="0"/>
        <v>14190</v>
      </c>
      <c r="G25" s="147">
        <f t="shared" si="1"/>
        <v>21285</v>
      </c>
      <c r="H25" s="147">
        <f t="shared" si="2"/>
        <v>141.9</v>
      </c>
      <c r="I25" s="152"/>
    </row>
    <row r="26" spans="1:9">
      <c r="A26" s="143">
        <v>17</v>
      </c>
      <c r="B26" s="148" t="s">
        <v>144</v>
      </c>
      <c r="C26" s="149">
        <v>700</v>
      </c>
      <c r="D26" s="150">
        <v>12</v>
      </c>
      <c r="E26" s="151">
        <v>2198</v>
      </c>
      <c r="F26" s="146">
        <f t="shared" si="0"/>
        <v>26376</v>
      </c>
      <c r="G26" s="147">
        <f t="shared" si="1"/>
        <v>39564</v>
      </c>
      <c r="H26" s="147">
        <f t="shared" si="2"/>
        <v>263.76</v>
      </c>
      <c r="I26" s="152"/>
    </row>
    <row r="27" spans="1:9">
      <c r="A27" s="143">
        <v>18</v>
      </c>
      <c r="B27" s="148" t="s">
        <v>145</v>
      </c>
      <c r="C27" s="149">
        <v>700</v>
      </c>
      <c r="D27" s="150">
        <v>12</v>
      </c>
      <c r="E27" s="151">
        <v>910</v>
      </c>
      <c r="F27" s="146">
        <f t="shared" si="0"/>
        <v>10920</v>
      </c>
      <c r="G27" s="147">
        <f t="shared" si="1"/>
        <v>16380</v>
      </c>
      <c r="H27" s="147">
        <f t="shared" si="2"/>
        <v>109.2</v>
      </c>
      <c r="I27" s="152"/>
    </row>
    <row r="28" spans="1:9">
      <c r="A28" s="143">
        <v>19</v>
      </c>
      <c r="B28" s="148" t="s">
        <v>146</v>
      </c>
      <c r="C28" s="149">
        <v>850</v>
      </c>
      <c r="D28" s="150">
        <v>3</v>
      </c>
      <c r="E28" s="151">
        <v>1190</v>
      </c>
      <c r="F28" s="146">
        <f t="shared" si="0"/>
        <v>3570</v>
      </c>
      <c r="G28" s="147">
        <f t="shared" si="1"/>
        <v>5355</v>
      </c>
      <c r="H28" s="147">
        <f t="shared" si="2"/>
        <v>35.700000000000003</v>
      </c>
      <c r="I28" s="152"/>
    </row>
    <row r="29" spans="1:9">
      <c r="A29" s="143">
        <v>20</v>
      </c>
      <c r="B29" s="148" t="s">
        <v>147</v>
      </c>
      <c r="C29" s="149">
        <v>600</v>
      </c>
      <c r="D29" s="150">
        <v>18</v>
      </c>
      <c r="E29" s="151">
        <v>2550</v>
      </c>
      <c r="F29" s="146">
        <f t="shared" si="0"/>
        <v>45900</v>
      </c>
      <c r="G29" s="147">
        <f t="shared" si="1"/>
        <v>68850</v>
      </c>
      <c r="H29" s="147">
        <f t="shared" si="2"/>
        <v>459</v>
      </c>
      <c r="I29" s="152"/>
    </row>
    <row r="30" spans="1:9">
      <c r="A30" s="143">
        <v>21</v>
      </c>
      <c r="B30" s="148" t="s">
        <v>148</v>
      </c>
      <c r="C30" s="149">
        <v>200</v>
      </c>
      <c r="D30" s="150">
        <v>5</v>
      </c>
      <c r="E30" s="151">
        <v>520</v>
      </c>
      <c r="F30" s="146">
        <f t="shared" si="0"/>
        <v>2600</v>
      </c>
      <c r="G30" s="147">
        <f t="shared" si="1"/>
        <v>3900</v>
      </c>
      <c r="H30" s="147">
        <f t="shared" si="2"/>
        <v>26</v>
      </c>
      <c r="I30" s="152"/>
    </row>
    <row r="31" spans="1:9">
      <c r="A31" s="143">
        <v>22</v>
      </c>
      <c r="B31" s="148" t="s">
        <v>149</v>
      </c>
      <c r="C31" s="149">
        <v>690</v>
      </c>
      <c r="D31" s="150">
        <v>6</v>
      </c>
      <c r="E31" s="151">
        <v>1518</v>
      </c>
      <c r="F31" s="146">
        <f t="shared" si="0"/>
        <v>9108</v>
      </c>
      <c r="G31" s="147">
        <f t="shared" si="1"/>
        <v>13662</v>
      </c>
      <c r="H31" s="147">
        <f t="shared" si="2"/>
        <v>91.08</v>
      </c>
      <c r="I31" s="152"/>
    </row>
    <row r="32" spans="1:9">
      <c r="A32" s="143">
        <v>23</v>
      </c>
      <c r="B32" s="148" t="s">
        <v>150</v>
      </c>
      <c r="C32" s="149">
        <v>400</v>
      </c>
      <c r="D32" s="150">
        <v>6</v>
      </c>
      <c r="E32" s="151">
        <v>2280</v>
      </c>
      <c r="F32" s="146">
        <f t="shared" si="0"/>
        <v>13680</v>
      </c>
      <c r="G32" s="147">
        <f t="shared" si="1"/>
        <v>20520</v>
      </c>
      <c r="H32" s="147">
        <f t="shared" si="2"/>
        <v>136.80000000000001</v>
      </c>
      <c r="I32" s="152"/>
    </row>
    <row r="33" spans="1:9">
      <c r="A33" s="143">
        <v>24</v>
      </c>
      <c r="B33" s="148" t="s">
        <v>151</v>
      </c>
      <c r="C33" s="149">
        <v>1050</v>
      </c>
      <c r="D33" s="150">
        <v>6</v>
      </c>
      <c r="E33" s="151">
        <v>346.5</v>
      </c>
      <c r="F33" s="146">
        <f t="shared" si="0"/>
        <v>2079</v>
      </c>
      <c r="G33" s="147">
        <f t="shared" si="1"/>
        <v>3118.5</v>
      </c>
      <c r="H33" s="147">
        <f t="shared" si="2"/>
        <v>20.79</v>
      </c>
      <c r="I33" s="152"/>
    </row>
    <row r="34" spans="1:9">
      <c r="A34" s="143">
        <v>25</v>
      </c>
      <c r="B34" s="148" t="s">
        <v>152</v>
      </c>
      <c r="C34" s="149">
        <v>1000</v>
      </c>
      <c r="D34" s="150">
        <v>12</v>
      </c>
      <c r="E34" s="151">
        <v>800</v>
      </c>
      <c r="F34" s="146">
        <f t="shared" si="0"/>
        <v>9600</v>
      </c>
      <c r="G34" s="147">
        <f t="shared" si="1"/>
        <v>14400</v>
      </c>
      <c r="H34" s="147">
        <f t="shared" si="2"/>
        <v>96</v>
      </c>
      <c r="I34" s="152"/>
    </row>
    <row r="35" spans="1:9">
      <c r="A35" s="143">
        <v>26</v>
      </c>
      <c r="B35" s="148" t="s">
        <v>153</v>
      </c>
      <c r="C35" s="149">
        <v>1300</v>
      </c>
      <c r="D35" s="150">
        <v>8</v>
      </c>
      <c r="E35" s="151">
        <v>975</v>
      </c>
      <c r="F35" s="146">
        <f t="shared" si="0"/>
        <v>7800</v>
      </c>
      <c r="G35" s="147">
        <f t="shared" si="1"/>
        <v>11700</v>
      </c>
      <c r="H35" s="147">
        <f t="shared" si="2"/>
        <v>78</v>
      </c>
      <c r="I35" s="152"/>
    </row>
    <row r="36" spans="1:9">
      <c r="A36" s="143">
        <v>27</v>
      </c>
      <c r="B36" s="148" t="s">
        <v>154</v>
      </c>
      <c r="C36" s="149">
        <v>600</v>
      </c>
      <c r="D36" s="150">
        <v>38</v>
      </c>
      <c r="E36" s="151">
        <v>312</v>
      </c>
      <c r="F36" s="146">
        <f t="shared" si="0"/>
        <v>11856</v>
      </c>
      <c r="G36" s="147">
        <f t="shared" si="1"/>
        <v>17784</v>
      </c>
      <c r="H36" s="147">
        <f t="shared" si="2"/>
        <v>118.56</v>
      </c>
      <c r="I36" s="152"/>
    </row>
    <row r="37" spans="1:9">
      <c r="A37" s="143"/>
      <c r="B37" s="144" t="s">
        <v>155</v>
      </c>
      <c r="C37" s="153"/>
      <c r="D37" s="143"/>
      <c r="E37" s="75"/>
      <c r="F37" s="146"/>
      <c r="G37" s="147"/>
      <c r="H37" s="147"/>
      <c r="I37" s="152"/>
    </row>
    <row r="38" spans="1:9">
      <c r="A38" s="143">
        <v>1</v>
      </c>
      <c r="B38" s="148" t="s">
        <v>156</v>
      </c>
      <c r="C38" s="149" t="s">
        <v>157</v>
      </c>
      <c r="D38" s="150">
        <v>4</v>
      </c>
      <c r="E38" s="151">
        <v>1700</v>
      </c>
      <c r="F38" s="146">
        <f t="shared" ref="F38:F50" si="3">D38*E38</f>
        <v>6800</v>
      </c>
      <c r="G38" s="147">
        <f t="shared" ref="G38:G50" si="4">F38*50%+F38</f>
        <v>10200</v>
      </c>
      <c r="H38" s="147">
        <f t="shared" ref="H38:H50" si="5">F38*1%</f>
        <v>68</v>
      </c>
      <c r="I38" s="152"/>
    </row>
    <row r="39" spans="1:9">
      <c r="A39" s="143">
        <v>2</v>
      </c>
      <c r="B39" s="148" t="s">
        <v>158</v>
      </c>
      <c r="C39" s="149" t="s">
        <v>159</v>
      </c>
      <c r="D39" s="150">
        <v>5</v>
      </c>
      <c r="E39" s="151">
        <v>585.32000000000005</v>
      </c>
      <c r="F39" s="146">
        <f t="shared" si="3"/>
        <v>2926.6000000000004</v>
      </c>
      <c r="G39" s="147">
        <f t="shared" si="4"/>
        <v>4389.9000000000005</v>
      </c>
      <c r="H39" s="147">
        <f t="shared" si="5"/>
        <v>29.266000000000005</v>
      </c>
      <c r="I39" s="152"/>
    </row>
    <row r="40" spans="1:9">
      <c r="A40" s="143">
        <v>3</v>
      </c>
      <c r="B40" s="148" t="s">
        <v>160</v>
      </c>
      <c r="C40" s="149" t="s">
        <v>161</v>
      </c>
      <c r="D40" s="150">
        <v>5</v>
      </c>
      <c r="E40" s="151">
        <v>1170.6300000000001</v>
      </c>
      <c r="F40" s="146">
        <f t="shared" si="3"/>
        <v>5853.1500000000005</v>
      </c>
      <c r="G40" s="147">
        <f t="shared" si="4"/>
        <v>8779.7250000000004</v>
      </c>
      <c r="H40" s="147">
        <f t="shared" si="5"/>
        <v>58.531500000000008</v>
      </c>
      <c r="I40" s="152"/>
    </row>
    <row r="41" spans="1:9">
      <c r="A41" s="143">
        <v>4</v>
      </c>
      <c r="B41" s="148" t="s">
        <v>162</v>
      </c>
      <c r="C41" s="149" t="s">
        <v>161</v>
      </c>
      <c r="D41" s="150">
        <v>5</v>
      </c>
      <c r="E41" s="151">
        <v>1755.95</v>
      </c>
      <c r="F41" s="146">
        <f t="shared" si="3"/>
        <v>8779.75</v>
      </c>
      <c r="G41" s="147">
        <f t="shared" si="4"/>
        <v>13169.625</v>
      </c>
      <c r="H41" s="147">
        <f t="shared" si="5"/>
        <v>87.797499999999999</v>
      </c>
      <c r="I41" s="152"/>
    </row>
    <row r="42" spans="1:9">
      <c r="A42" s="143">
        <v>5</v>
      </c>
      <c r="B42" s="148" t="s">
        <v>163</v>
      </c>
      <c r="C42" s="149" t="s">
        <v>164</v>
      </c>
      <c r="D42" s="150">
        <v>1</v>
      </c>
      <c r="E42" s="151">
        <v>800.64</v>
      </c>
      <c r="F42" s="146">
        <f t="shared" si="3"/>
        <v>800.64</v>
      </c>
      <c r="G42" s="147">
        <f t="shared" si="4"/>
        <v>1200.96</v>
      </c>
      <c r="H42" s="147">
        <f t="shared" si="5"/>
        <v>8.0063999999999993</v>
      </c>
      <c r="I42" s="152"/>
    </row>
    <row r="43" spans="1:9">
      <c r="A43" s="143">
        <v>6</v>
      </c>
      <c r="B43" s="148" t="s">
        <v>165</v>
      </c>
      <c r="C43" s="149" t="s">
        <v>164</v>
      </c>
      <c r="D43" s="150">
        <v>1</v>
      </c>
      <c r="E43" s="151">
        <v>1081.08</v>
      </c>
      <c r="F43" s="146">
        <f t="shared" si="3"/>
        <v>1081.08</v>
      </c>
      <c r="G43" s="147">
        <f t="shared" si="4"/>
        <v>1621.62</v>
      </c>
      <c r="H43" s="147">
        <f t="shared" si="5"/>
        <v>10.810799999999999</v>
      </c>
      <c r="I43" s="152"/>
    </row>
    <row r="44" spans="1:9">
      <c r="A44" s="143">
        <v>7</v>
      </c>
      <c r="B44" s="148" t="s">
        <v>166</v>
      </c>
      <c r="C44" s="149" t="s">
        <v>167</v>
      </c>
      <c r="D44" s="150">
        <v>3</v>
      </c>
      <c r="E44" s="151">
        <v>2730.27</v>
      </c>
      <c r="F44" s="146">
        <f t="shared" si="3"/>
        <v>8190.8099999999995</v>
      </c>
      <c r="G44" s="147">
        <f t="shared" si="4"/>
        <v>12286.215</v>
      </c>
      <c r="H44" s="147">
        <f t="shared" si="5"/>
        <v>81.90809999999999</v>
      </c>
      <c r="I44" s="152"/>
    </row>
    <row r="45" spans="1:9">
      <c r="A45" s="143">
        <v>8</v>
      </c>
      <c r="B45" s="148" t="s">
        <v>168</v>
      </c>
      <c r="C45" s="149" t="s">
        <v>169</v>
      </c>
      <c r="D45" s="150">
        <v>2</v>
      </c>
      <c r="E45" s="151">
        <v>460</v>
      </c>
      <c r="F45" s="146">
        <f t="shared" si="3"/>
        <v>920</v>
      </c>
      <c r="G45" s="147">
        <f t="shared" si="4"/>
        <v>1380</v>
      </c>
      <c r="H45" s="147">
        <f t="shared" si="5"/>
        <v>9.2000000000000011</v>
      </c>
      <c r="I45" s="152"/>
    </row>
    <row r="46" spans="1:9">
      <c r="A46" s="143">
        <v>9</v>
      </c>
      <c r="B46" s="148" t="s">
        <v>170</v>
      </c>
      <c r="C46" s="149" t="s">
        <v>167</v>
      </c>
      <c r="D46" s="150">
        <v>3</v>
      </c>
      <c r="E46" s="151">
        <v>2762.5</v>
      </c>
      <c r="F46" s="146">
        <f t="shared" si="3"/>
        <v>8287.5</v>
      </c>
      <c r="G46" s="147">
        <f t="shared" si="4"/>
        <v>12431.25</v>
      </c>
      <c r="H46" s="147">
        <f t="shared" si="5"/>
        <v>82.875</v>
      </c>
      <c r="I46" s="152"/>
    </row>
    <row r="47" spans="1:9">
      <c r="A47" s="143">
        <v>10</v>
      </c>
      <c r="B47" s="148" t="s">
        <v>171</v>
      </c>
      <c r="C47" s="149" t="s">
        <v>169</v>
      </c>
      <c r="D47" s="150">
        <v>2</v>
      </c>
      <c r="E47" s="151">
        <v>460</v>
      </c>
      <c r="F47" s="146">
        <f t="shared" si="3"/>
        <v>920</v>
      </c>
      <c r="G47" s="147">
        <f t="shared" si="4"/>
        <v>1380</v>
      </c>
      <c r="H47" s="147">
        <f t="shared" si="5"/>
        <v>9.2000000000000011</v>
      </c>
      <c r="I47" s="152"/>
    </row>
    <row r="48" spans="1:9">
      <c r="A48" s="143">
        <v>11</v>
      </c>
      <c r="B48" s="148" t="s">
        <v>172</v>
      </c>
      <c r="C48" s="149" t="s">
        <v>173</v>
      </c>
      <c r="D48" s="150">
        <v>3</v>
      </c>
      <c r="E48" s="151">
        <v>810</v>
      </c>
      <c r="F48" s="146">
        <f t="shared" si="3"/>
        <v>2430</v>
      </c>
      <c r="G48" s="147">
        <f t="shared" si="4"/>
        <v>3645</v>
      </c>
      <c r="H48" s="147">
        <f t="shared" si="5"/>
        <v>24.3</v>
      </c>
      <c r="I48" s="152"/>
    </row>
    <row r="49" spans="1:9">
      <c r="A49" s="143">
        <v>12</v>
      </c>
      <c r="B49" s="148" t="s">
        <v>174</v>
      </c>
      <c r="C49" s="149" t="s">
        <v>173</v>
      </c>
      <c r="D49" s="150">
        <v>3</v>
      </c>
      <c r="E49" s="151">
        <v>810</v>
      </c>
      <c r="F49" s="146">
        <f t="shared" si="3"/>
        <v>2430</v>
      </c>
      <c r="G49" s="147">
        <f t="shared" si="4"/>
        <v>3645</v>
      </c>
      <c r="H49" s="147">
        <f t="shared" si="5"/>
        <v>24.3</v>
      </c>
      <c r="I49" s="152"/>
    </row>
    <row r="50" spans="1:9">
      <c r="A50" s="143">
        <v>13</v>
      </c>
      <c r="B50" s="148" t="s">
        <v>238</v>
      </c>
      <c r="C50" s="149" t="s">
        <v>239</v>
      </c>
      <c r="D50" s="150">
        <v>8</v>
      </c>
      <c r="E50" s="151">
        <v>750</v>
      </c>
      <c r="F50" s="146">
        <f t="shared" si="3"/>
        <v>6000</v>
      </c>
      <c r="G50" s="147">
        <f t="shared" si="4"/>
        <v>9000</v>
      </c>
      <c r="H50" s="147">
        <f t="shared" si="5"/>
        <v>60</v>
      </c>
      <c r="I50" s="152"/>
    </row>
    <row r="51" spans="1:9">
      <c r="A51" s="143"/>
      <c r="B51" s="144" t="s">
        <v>175</v>
      </c>
      <c r="C51" s="153"/>
      <c r="D51" s="143"/>
      <c r="E51" s="75"/>
      <c r="F51" s="146"/>
      <c r="G51" s="147"/>
      <c r="H51" s="147"/>
      <c r="I51" s="152"/>
    </row>
    <row r="52" spans="1:9">
      <c r="A52" s="143">
        <v>1</v>
      </c>
      <c r="B52" s="148" t="s">
        <v>176</v>
      </c>
      <c r="C52" s="149" t="s">
        <v>177</v>
      </c>
      <c r="D52" s="150">
        <v>3</v>
      </c>
      <c r="E52" s="151">
        <v>620</v>
      </c>
      <c r="F52" s="146">
        <f t="shared" ref="F52:F58" si="6">D52*E52</f>
        <v>1860</v>
      </c>
      <c r="G52" s="147">
        <f t="shared" ref="G52:G58" si="7">F52*50%+F52</f>
        <v>2790</v>
      </c>
      <c r="H52" s="147">
        <f t="shared" ref="H52:H58" si="8">F52*1%</f>
        <v>18.600000000000001</v>
      </c>
      <c r="I52" s="152"/>
    </row>
    <row r="53" spans="1:9">
      <c r="A53" s="143">
        <v>2</v>
      </c>
      <c r="B53" s="148" t="s">
        <v>178</v>
      </c>
      <c r="C53" s="149" t="s">
        <v>179</v>
      </c>
      <c r="D53" s="150">
        <v>2</v>
      </c>
      <c r="E53" s="151">
        <v>690</v>
      </c>
      <c r="F53" s="146">
        <f t="shared" si="6"/>
        <v>1380</v>
      </c>
      <c r="G53" s="147">
        <f t="shared" si="7"/>
        <v>2070</v>
      </c>
      <c r="H53" s="147">
        <f t="shared" si="8"/>
        <v>13.8</v>
      </c>
      <c r="I53" s="152"/>
    </row>
    <row r="54" spans="1:9">
      <c r="A54" s="143">
        <v>3</v>
      </c>
      <c r="B54" s="148" t="s">
        <v>180</v>
      </c>
      <c r="C54" s="149" t="s">
        <v>181</v>
      </c>
      <c r="D54" s="150">
        <v>3</v>
      </c>
      <c r="E54" s="151">
        <v>250</v>
      </c>
      <c r="F54" s="146">
        <f t="shared" si="6"/>
        <v>750</v>
      </c>
      <c r="G54" s="147">
        <f t="shared" si="7"/>
        <v>1125</v>
      </c>
      <c r="H54" s="147">
        <f t="shared" si="8"/>
        <v>7.5</v>
      </c>
      <c r="I54" s="152"/>
    </row>
    <row r="55" spans="1:9">
      <c r="A55" s="143">
        <v>4</v>
      </c>
      <c r="B55" s="148" t="s">
        <v>182</v>
      </c>
      <c r="C55" s="149" t="s">
        <v>181</v>
      </c>
      <c r="D55" s="150">
        <v>3</v>
      </c>
      <c r="E55" s="151">
        <v>700</v>
      </c>
      <c r="F55" s="146">
        <f t="shared" si="6"/>
        <v>2100</v>
      </c>
      <c r="G55" s="147">
        <f t="shared" si="7"/>
        <v>3150</v>
      </c>
      <c r="H55" s="147">
        <f t="shared" si="8"/>
        <v>21</v>
      </c>
      <c r="I55" s="152"/>
    </row>
    <row r="56" spans="1:9">
      <c r="A56" s="143">
        <v>5</v>
      </c>
      <c r="B56" s="148" t="s">
        <v>183</v>
      </c>
      <c r="C56" s="149" t="s">
        <v>184</v>
      </c>
      <c r="D56" s="150">
        <v>5</v>
      </c>
      <c r="E56" s="151">
        <v>1900</v>
      </c>
      <c r="F56" s="146">
        <f t="shared" si="6"/>
        <v>9500</v>
      </c>
      <c r="G56" s="147">
        <f t="shared" si="7"/>
        <v>14250</v>
      </c>
      <c r="H56" s="147">
        <f t="shared" si="8"/>
        <v>95</v>
      </c>
      <c r="I56" s="152"/>
    </row>
    <row r="57" spans="1:9">
      <c r="A57" s="143">
        <v>6</v>
      </c>
      <c r="B57" s="148" t="s">
        <v>185</v>
      </c>
      <c r="C57" s="149" t="s">
        <v>186</v>
      </c>
      <c r="D57" s="150">
        <v>5</v>
      </c>
      <c r="E57" s="151">
        <v>1200</v>
      </c>
      <c r="F57" s="146">
        <f t="shared" si="6"/>
        <v>6000</v>
      </c>
      <c r="G57" s="147">
        <f t="shared" si="7"/>
        <v>9000</v>
      </c>
      <c r="H57" s="147">
        <f t="shared" si="8"/>
        <v>60</v>
      </c>
      <c r="I57" s="152"/>
    </row>
    <row r="58" spans="1:9">
      <c r="A58" s="143">
        <v>7</v>
      </c>
      <c r="B58" s="148" t="s">
        <v>187</v>
      </c>
      <c r="C58" s="149" t="s">
        <v>188</v>
      </c>
      <c r="D58" s="150">
        <v>6</v>
      </c>
      <c r="E58" s="151">
        <v>820</v>
      </c>
      <c r="F58" s="146">
        <f t="shared" si="6"/>
        <v>4920</v>
      </c>
      <c r="G58" s="147">
        <f t="shared" si="7"/>
        <v>7380</v>
      </c>
      <c r="H58" s="147">
        <f t="shared" si="8"/>
        <v>49.2</v>
      </c>
      <c r="I58" s="152"/>
    </row>
    <row r="59" spans="1:9">
      <c r="A59" s="143"/>
      <c r="B59" s="144" t="s">
        <v>48</v>
      </c>
      <c r="C59" s="153"/>
      <c r="D59" s="143"/>
      <c r="E59" s="75"/>
      <c r="F59" s="146"/>
      <c r="G59" s="147"/>
      <c r="H59" s="147"/>
      <c r="I59" s="152"/>
    </row>
    <row r="60" spans="1:9">
      <c r="A60" s="143">
        <v>1</v>
      </c>
      <c r="B60" s="148" t="s">
        <v>189</v>
      </c>
      <c r="C60" s="149" t="s">
        <v>190</v>
      </c>
      <c r="D60" s="150">
        <v>10</v>
      </c>
      <c r="E60" s="151">
        <v>355.51</v>
      </c>
      <c r="F60" s="146">
        <f t="shared" ref="F60:F83" si="9">D60*E60</f>
        <v>3555.1</v>
      </c>
      <c r="G60" s="147">
        <f t="shared" ref="G60:G83" si="10">F60*50%+F60</f>
        <v>5332.65</v>
      </c>
      <c r="H60" s="147">
        <f t="shared" ref="H60:H83" si="11">F60*1%</f>
        <v>35.551000000000002</v>
      </c>
      <c r="I60" s="152"/>
    </row>
    <row r="61" spans="1:9">
      <c r="A61" s="143">
        <v>2</v>
      </c>
      <c r="B61" s="148" t="s">
        <v>191</v>
      </c>
      <c r="C61" s="149" t="s">
        <v>192</v>
      </c>
      <c r="D61" s="150">
        <v>5</v>
      </c>
      <c r="E61" s="151">
        <v>315</v>
      </c>
      <c r="F61" s="146">
        <f t="shared" si="9"/>
        <v>1575</v>
      </c>
      <c r="G61" s="147">
        <f t="shared" si="10"/>
        <v>2362.5</v>
      </c>
      <c r="H61" s="147">
        <f t="shared" si="11"/>
        <v>15.75</v>
      </c>
      <c r="I61" s="152"/>
    </row>
    <row r="62" spans="1:9">
      <c r="A62" s="143">
        <v>3</v>
      </c>
      <c r="B62" s="148" t="s">
        <v>193</v>
      </c>
      <c r="C62" s="149" t="s">
        <v>194</v>
      </c>
      <c r="D62" s="150">
        <v>4</v>
      </c>
      <c r="E62" s="151">
        <v>410.74</v>
      </c>
      <c r="F62" s="146">
        <f t="shared" si="9"/>
        <v>1642.96</v>
      </c>
      <c r="G62" s="147">
        <f t="shared" si="10"/>
        <v>2464.44</v>
      </c>
      <c r="H62" s="147">
        <f t="shared" si="11"/>
        <v>16.429600000000001</v>
      </c>
      <c r="I62" s="152"/>
    </row>
    <row r="63" spans="1:9">
      <c r="A63" s="143">
        <v>4</v>
      </c>
      <c r="B63" s="148" t="s">
        <v>195</v>
      </c>
      <c r="C63" s="149" t="s">
        <v>192</v>
      </c>
      <c r="D63" s="150">
        <v>5</v>
      </c>
      <c r="E63" s="151">
        <v>189</v>
      </c>
      <c r="F63" s="146">
        <f t="shared" si="9"/>
        <v>945</v>
      </c>
      <c r="G63" s="147">
        <f t="shared" si="10"/>
        <v>1417.5</v>
      </c>
      <c r="H63" s="147">
        <f t="shared" si="11"/>
        <v>9.4500000000000011</v>
      </c>
      <c r="I63" s="152"/>
    </row>
    <row r="64" spans="1:9">
      <c r="A64" s="143">
        <v>5</v>
      </c>
      <c r="B64" s="148" t="s">
        <v>196</v>
      </c>
      <c r="C64" s="149" t="s">
        <v>197</v>
      </c>
      <c r="D64" s="150">
        <v>5</v>
      </c>
      <c r="E64" s="151">
        <v>262.5</v>
      </c>
      <c r="F64" s="146">
        <f t="shared" si="9"/>
        <v>1312.5</v>
      </c>
      <c r="G64" s="147">
        <f t="shared" si="10"/>
        <v>1968.75</v>
      </c>
      <c r="H64" s="147">
        <f t="shared" si="11"/>
        <v>13.125</v>
      </c>
      <c r="I64" s="152"/>
    </row>
    <row r="65" spans="1:9">
      <c r="A65" s="143">
        <v>6</v>
      </c>
      <c r="B65" s="148" t="s">
        <v>198</v>
      </c>
      <c r="C65" s="149" t="s">
        <v>199</v>
      </c>
      <c r="D65" s="150">
        <v>2</v>
      </c>
      <c r="E65" s="151">
        <v>323.98</v>
      </c>
      <c r="F65" s="146">
        <f t="shared" si="9"/>
        <v>647.96</v>
      </c>
      <c r="G65" s="147">
        <f t="shared" si="10"/>
        <v>971.94</v>
      </c>
      <c r="H65" s="147">
        <f t="shared" si="11"/>
        <v>6.4796000000000005</v>
      </c>
      <c r="I65" s="152"/>
    </row>
    <row r="66" spans="1:9">
      <c r="A66" s="143">
        <v>7</v>
      </c>
      <c r="B66" s="148" t="s">
        <v>200</v>
      </c>
      <c r="C66" s="149" t="s">
        <v>201</v>
      </c>
      <c r="D66" s="150">
        <v>2</v>
      </c>
      <c r="E66" s="151">
        <v>268.82</v>
      </c>
      <c r="F66" s="146">
        <f t="shared" si="9"/>
        <v>537.64</v>
      </c>
      <c r="G66" s="147">
        <f t="shared" si="10"/>
        <v>806.46</v>
      </c>
      <c r="H66" s="147">
        <f t="shared" si="11"/>
        <v>5.3764000000000003</v>
      </c>
      <c r="I66" s="152"/>
    </row>
    <row r="67" spans="1:9">
      <c r="A67" s="143">
        <v>8</v>
      </c>
      <c r="B67" s="148" t="s">
        <v>202</v>
      </c>
      <c r="C67" s="149" t="s">
        <v>203</v>
      </c>
      <c r="D67" s="150">
        <v>1</v>
      </c>
      <c r="E67" s="151">
        <v>350</v>
      </c>
      <c r="F67" s="146">
        <f t="shared" si="9"/>
        <v>350</v>
      </c>
      <c r="G67" s="147">
        <f t="shared" si="10"/>
        <v>525</v>
      </c>
      <c r="H67" s="147">
        <f t="shared" si="11"/>
        <v>3.5</v>
      </c>
      <c r="I67" s="152"/>
    </row>
    <row r="68" spans="1:9">
      <c r="A68" s="143">
        <v>9</v>
      </c>
      <c r="B68" s="148" t="s">
        <v>204</v>
      </c>
      <c r="C68" s="149" t="s">
        <v>205</v>
      </c>
      <c r="D68" s="150">
        <v>5</v>
      </c>
      <c r="E68" s="151">
        <v>420</v>
      </c>
      <c r="F68" s="146">
        <f t="shared" si="9"/>
        <v>2100</v>
      </c>
      <c r="G68" s="147">
        <f t="shared" si="10"/>
        <v>3150</v>
      </c>
      <c r="H68" s="147">
        <f t="shared" si="11"/>
        <v>21</v>
      </c>
      <c r="I68" s="152"/>
    </row>
    <row r="69" spans="1:9">
      <c r="A69" s="143">
        <v>10</v>
      </c>
      <c r="B69" s="148" t="s">
        <v>206</v>
      </c>
      <c r="C69" s="149" t="s">
        <v>205</v>
      </c>
      <c r="D69" s="150">
        <v>5</v>
      </c>
      <c r="E69" s="151">
        <v>362.97</v>
      </c>
      <c r="F69" s="146">
        <f t="shared" si="9"/>
        <v>1814.8500000000001</v>
      </c>
      <c r="G69" s="147">
        <f t="shared" si="10"/>
        <v>2722.2750000000001</v>
      </c>
      <c r="H69" s="147">
        <f t="shared" si="11"/>
        <v>18.148500000000002</v>
      </c>
      <c r="I69" s="152"/>
    </row>
    <row r="70" spans="1:9">
      <c r="A70" s="143">
        <v>11</v>
      </c>
      <c r="B70" s="148" t="s">
        <v>207</v>
      </c>
      <c r="C70" s="149" t="s">
        <v>208</v>
      </c>
      <c r="D70" s="150">
        <v>8</v>
      </c>
      <c r="E70" s="151">
        <v>157.5</v>
      </c>
      <c r="F70" s="146">
        <f t="shared" si="9"/>
        <v>1260</v>
      </c>
      <c r="G70" s="147">
        <f t="shared" si="10"/>
        <v>1890</v>
      </c>
      <c r="H70" s="147">
        <f t="shared" si="11"/>
        <v>12.6</v>
      </c>
      <c r="I70" s="152"/>
    </row>
    <row r="71" spans="1:9">
      <c r="A71" s="143">
        <v>12</v>
      </c>
      <c r="B71" s="148" t="s">
        <v>209</v>
      </c>
      <c r="C71" s="149" t="s">
        <v>210</v>
      </c>
      <c r="D71" s="150">
        <v>24</v>
      </c>
      <c r="E71" s="151">
        <v>122.4</v>
      </c>
      <c r="F71" s="146">
        <f t="shared" si="9"/>
        <v>2937.6000000000004</v>
      </c>
      <c r="G71" s="147">
        <f t="shared" si="10"/>
        <v>4406.4000000000005</v>
      </c>
      <c r="H71" s="147">
        <f t="shared" si="11"/>
        <v>29.376000000000005</v>
      </c>
      <c r="I71" s="152"/>
    </row>
    <row r="72" spans="1:9">
      <c r="A72" s="143">
        <v>13</v>
      </c>
      <c r="B72" s="148" t="s">
        <v>211</v>
      </c>
      <c r="C72" s="149" t="s">
        <v>210</v>
      </c>
      <c r="D72" s="150">
        <v>24</v>
      </c>
      <c r="E72" s="151">
        <v>122.4</v>
      </c>
      <c r="F72" s="146">
        <f t="shared" si="9"/>
        <v>2937.6000000000004</v>
      </c>
      <c r="G72" s="147">
        <f t="shared" si="10"/>
        <v>4406.4000000000005</v>
      </c>
      <c r="H72" s="147">
        <f t="shared" si="11"/>
        <v>29.376000000000005</v>
      </c>
      <c r="I72" s="152"/>
    </row>
    <row r="73" spans="1:9">
      <c r="A73" s="143">
        <v>14</v>
      </c>
      <c r="B73" s="148" t="s">
        <v>212</v>
      </c>
      <c r="C73" s="149" t="s">
        <v>213</v>
      </c>
      <c r="D73" s="150">
        <v>4</v>
      </c>
      <c r="E73" s="151">
        <v>1823</v>
      </c>
      <c r="F73" s="146">
        <f t="shared" si="9"/>
        <v>7292</v>
      </c>
      <c r="G73" s="147">
        <f t="shared" si="10"/>
        <v>10938</v>
      </c>
      <c r="H73" s="147">
        <f t="shared" si="11"/>
        <v>72.92</v>
      </c>
      <c r="I73" s="152"/>
    </row>
    <row r="74" spans="1:9">
      <c r="A74" s="143">
        <v>15</v>
      </c>
      <c r="B74" s="148" t="s">
        <v>242</v>
      </c>
      <c r="C74" s="149" t="s">
        <v>214</v>
      </c>
      <c r="D74" s="150">
        <v>4</v>
      </c>
      <c r="E74" s="151">
        <v>73.5</v>
      </c>
      <c r="F74" s="146">
        <f t="shared" si="9"/>
        <v>294</v>
      </c>
      <c r="G74" s="147">
        <f t="shared" si="10"/>
        <v>441</v>
      </c>
      <c r="H74" s="147">
        <f t="shared" si="11"/>
        <v>2.94</v>
      </c>
      <c r="I74" s="152"/>
    </row>
    <row r="75" spans="1:9">
      <c r="A75" s="143">
        <v>16</v>
      </c>
      <c r="B75" s="148" t="s">
        <v>215</v>
      </c>
      <c r="C75" s="149" t="s">
        <v>216</v>
      </c>
      <c r="D75" s="150">
        <v>7</v>
      </c>
      <c r="E75" s="151">
        <v>63</v>
      </c>
      <c r="F75" s="146">
        <f t="shared" si="9"/>
        <v>441</v>
      </c>
      <c r="G75" s="147">
        <f t="shared" si="10"/>
        <v>661.5</v>
      </c>
      <c r="H75" s="147">
        <f t="shared" si="11"/>
        <v>4.41</v>
      </c>
      <c r="I75" s="152"/>
    </row>
    <row r="76" spans="1:9">
      <c r="A76" s="143">
        <v>17</v>
      </c>
      <c r="B76" s="148" t="s">
        <v>217</v>
      </c>
      <c r="C76" s="149" t="s">
        <v>218</v>
      </c>
      <c r="D76" s="150">
        <v>5</v>
      </c>
      <c r="E76" s="151">
        <v>4887.5</v>
      </c>
      <c r="F76" s="146">
        <f t="shared" si="9"/>
        <v>24437.5</v>
      </c>
      <c r="G76" s="147">
        <f t="shared" si="10"/>
        <v>36656.25</v>
      </c>
      <c r="H76" s="147">
        <f t="shared" si="11"/>
        <v>244.375</v>
      </c>
      <c r="I76" s="152"/>
    </row>
    <row r="77" spans="1:9">
      <c r="A77" s="143">
        <v>18</v>
      </c>
      <c r="B77" s="148" t="s">
        <v>219</v>
      </c>
      <c r="C77" s="149" t="s">
        <v>213</v>
      </c>
      <c r="D77" s="150">
        <v>1</v>
      </c>
      <c r="E77" s="151">
        <v>1610</v>
      </c>
      <c r="F77" s="146">
        <f t="shared" si="9"/>
        <v>1610</v>
      </c>
      <c r="G77" s="147">
        <f t="shared" si="10"/>
        <v>2415</v>
      </c>
      <c r="H77" s="147">
        <f t="shared" si="11"/>
        <v>16.100000000000001</v>
      </c>
      <c r="I77" s="152"/>
    </row>
    <row r="78" spans="1:9">
      <c r="A78" s="143">
        <v>19</v>
      </c>
      <c r="B78" s="148" t="s">
        <v>220</v>
      </c>
      <c r="C78" s="149" t="s">
        <v>221</v>
      </c>
      <c r="D78" s="150">
        <v>22</v>
      </c>
      <c r="E78" s="151">
        <v>367.5</v>
      </c>
      <c r="F78" s="146">
        <f t="shared" si="9"/>
        <v>8085</v>
      </c>
      <c r="G78" s="147">
        <f t="shared" si="10"/>
        <v>12127.5</v>
      </c>
      <c r="H78" s="147">
        <f t="shared" si="11"/>
        <v>80.850000000000009</v>
      </c>
      <c r="I78" s="152"/>
    </row>
    <row r="79" spans="1:9">
      <c r="A79" s="143">
        <v>20</v>
      </c>
      <c r="B79" s="148" t="s">
        <v>222</v>
      </c>
      <c r="C79" s="149" t="s">
        <v>214</v>
      </c>
      <c r="D79" s="150">
        <v>6</v>
      </c>
      <c r="E79" s="151">
        <v>84</v>
      </c>
      <c r="F79" s="146">
        <f t="shared" si="9"/>
        <v>504</v>
      </c>
      <c r="G79" s="147">
        <f t="shared" si="10"/>
        <v>756</v>
      </c>
      <c r="H79" s="147">
        <f t="shared" si="11"/>
        <v>5.04</v>
      </c>
      <c r="I79" s="152"/>
    </row>
    <row r="80" spans="1:9">
      <c r="A80" s="143">
        <v>21</v>
      </c>
      <c r="B80" s="148" t="s">
        <v>234</v>
      </c>
      <c r="C80" s="149" t="s">
        <v>237</v>
      </c>
      <c r="D80" s="150">
        <v>7</v>
      </c>
      <c r="E80" s="151">
        <v>2500</v>
      </c>
      <c r="F80" s="146">
        <f t="shared" si="9"/>
        <v>17500</v>
      </c>
      <c r="G80" s="147">
        <f t="shared" si="10"/>
        <v>26250</v>
      </c>
      <c r="H80" s="147">
        <f t="shared" si="11"/>
        <v>175</v>
      </c>
      <c r="I80" s="152"/>
    </row>
    <row r="81" spans="1:11">
      <c r="A81" s="143">
        <v>22</v>
      </c>
      <c r="B81" s="148" t="s">
        <v>235</v>
      </c>
      <c r="C81" s="149" t="s">
        <v>237</v>
      </c>
      <c r="D81" s="150">
        <v>7</v>
      </c>
      <c r="E81" s="151">
        <v>2000</v>
      </c>
      <c r="F81" s="146">
        <f t="shared" si="9"/>
        <v>14000</v>
      </c>
      <c r="G81" s="147">
        <f t="shared" si="10"/>
        <v>21000</v>
      </c>
      <c r="H81" s="147">
        <f t="shared" si="11"/>
        <v>140</v>
      </c>
      <c r="I81" s="152"/>
    </row>
    <row r="82" spans="1:11">
      <c r="A82" s="143">
        <v>23</v>
      </c>
      <c r="B82" s="148" t="s">
        <v>236</v>
      </c>
      <c r="C82" s="149" t="s">
        <v>237</v>
      </c>
      <c r="D82" s="150">
        <v>8</v>
      </c>
      <c r="E82" s="151">
        <v>2000</v>
      </c>
      <c r="F82" s="146">
        <f t="shared" si="9"/>
        <v>16000</v>
      </c>
      <c r="G82" s="147">
        <f t="shared" si="10"/>
        <v>24000</v>
      </c>
      <c r="H82" s="147">
        <f t="shared" si="11"/>
        <v>160</v>
      </c>
      <c r="I82" s="152"/>
    </row>
    <row r="83" spans="1:11">
      <c r="A83" s="143">
        <v>25</v>
      </c>
      <c r="B83" s="148" t="s">
        <v>240</v>
      </c>
      <c r="C83" s="149" t="s">
        <v>241</v>
      </c>
      <c r="D83" s="150">
        <v>8</v>
      </c>
      <c r="E83" s="151">
        <v>560</v>
      </c>
      <c r="F83" s="146">
        <f t="shared" si="9"/>
        <v>4480</v>
      </c>
      <c r="G83" s="147">
        <f t="shared" si="10"/>
        <v>6720</v>
      </c>
      <c r="H83" s="147">
        <f t="shared" si="11"/>
        <v>44.800000000000004</v>
      </c>
      <c r="I83" s="152"/>
    </row>
    <row r="84" spans="1:11">
      <c r="A84" s="143"/>
      <c r="B84" s="148"/>
      <c r="C84" s="149"/>
      <c r="D84" s="150"/>
      <c r="E84" s="151"/>
      <c r="F84" s="146"/>
      <c r="G84" s="147"/>
      <c r="H84" s="147"/>
      <c r="I84" s="152"/>
    </row>
    <row r="85" spans="1:11">
      <c r="A85" s="143"/>
      <c r="B85" s="155" t="s">
        <v>7</v>
      </c>
      <c r="C85" s="153"/>
      <c r="D85" s="143"/>
      <c r="E85" s="75"/>
      <c r="F85" s="154">
        <f>SUM(F10:F84)</f>
        <v>634291.23999999987</v>
      </c>
      <c r="G85" s="158">
        <f>SUM(G10:G84)</f>
        <v>951436.85999999987</v>
      </c>
      <c r="H85" s="158">
        <f>SUM(H10:H84)</f>
        <v>6342.912400000002</v>
      </c>
      <c r="I85" s="152"/>
    </row>
    <row r="86" spans="1:11">
      <c r="A86" s="143"/>
      <c r="B86" s="172" t="s">
        <v>233</v>
      </c>
      <c r="C86" s="156"/>
      <c r="D86" s="144"/>
      <c r="E86" s="157"/>
      <c r="F86" s="154">
        <f>F85*21%</f>
        <v>133201.16039999996</v>
      </c>
      <c r="G86" s="154">
        <f>G85*21%</f>
        <v>199801.74059999996</v>
      </c>
      <c r="H86" s="154"/>
      <c r="I86" s="152"/>
    </row>
    <row r="87" spans="1:11">
      <c r="A87" s="143"/>
      <c r="B87" s="155" t="s">
        <v>9</v>
      </c>
      <c r="C87" s="156"/>
      <c r="D87" s="144"/>
      <c r="E87" s="157"/>
      <c r="F87" s="154">
        <f>SUM(F85:F86)</f>
        <v>767492.40039999981</v>
      </c>
      <c r="G87" s="154">
        <f>SUM(G85:G86)</f>
        <v>1151238.6005999998</v>
      </c>
      <c r="H87" s="158"/>
      <c r="I87" s="152"/>
    </row>
    <row r="88" spans="1:11">
      <c r="A88" s="132"/>
      <c r="B88" s="132"/>
      <c r="C88" s="132"/>
      <c r="D88" s="132"/>
      <c r="E88" s="130"/>
      <c r="F88" s="131"/>
    </row>
    <row r="89" spans="1:11">
      <c r="A89" s="5"/>
      <c r="B89" s="100" t="s">
        <v>243</v>
      </c>
      <c r="C89" s="9"/>
      <c r="D89" s="5"/>
      <c r="E89" s="30"/>
      <c r="F89" s="33"/>
      <c r="G89" s="29"/>
      <c r="H89" s="29"/>
      <c r="I89" s="29"/>
      <c r="K89" s="113"/>
    </row>
    <row r="90" spans="1:11">
      <c r="A90" s="5"/>
      <c r="B90" s="9"/>
      <c r="C90" s="32"/>
      <c r="D90" s="5"/>
      <c r="E90" s="30"/>
      <c r="F90" s="33"/>
      <c r="G90" s="29"/>
      <c r="H90" s="29"/>
      <c r="I90" s="29"/>
      <c r="K90" s="113"/>
    </row>
    <row r="91" spans="1:11">
      <c r="A91" s="183" t="s">
        <v>11</v>
      </c>
      <c r="B91" s="183"/>
      <c r="C91" s="183"/>
      <c r="D91" s="183"/>
      <c r="E91" s="30"/>
      <c r="F91" s="33"/>
      <c r="G91" s="29"/>
      <c r="H91" s="29"/>
      <c r="I91" s="29"/>
      <c r="K91" s="113"/>
    </row>
    <row r="92" spans="1:11">
      <c r="A92" s="29"/>
      <c r="B92" s="29"/>
      <c r="C92" s="29"/>
      <c r="D92" s="29"/>
      <c r="E92" s="29"/>
      <c r="F92" s="29"/>
      <c r="G92" s="29"/>
      <c r="H92" s="29"/>
      <c r="I92" s="29"/>
      <c r="K92" s="113"/>
    </row>
    <row r="93" spans="1:11" s="29" customFormat="1" ht="45">
      <c r="A93" s="141" t="s">
        <v>1</v>
      </c>
      <c r="B93" s="141" t="s">
        <v>2</v>
      </c>
      <c r="C93" s="141" t="s">
        <v>125</v>
      </c>
      <c r="D93" s="142" t="s">
        <v>231</v>
      </c>
      <c r="E93" s="19" t="s">
        <v>5</v>
      </c>
      <c r="F93" s="142" t="s">
        <v>230</v>
      </c>
      <c r="G93" s="142" t="s">
        <v>232</v>
      </c>
      <c r="H93" s="142" t="s">
        <v>81</v>
      </c>
      <c r="I93" s="141" t="s">
        <v>82</v>
      </c>
      <c r="J93" s="29" t="s">
        <v>121</v>
      </c>
    </row>
    <row r="94" spans="1:11" ht="22.5">
      <c r="A94" s="21">
        <v>1</v>
      </c>
      <c r="B94" s="21" t="s">
        <v>12</v>
      </c>
      <c r="C94" s="22" t="s">
        <v>13</v>
      </c>
      <c r="D94" s="38">
        <v>45</v>
      </c>
      <c r="E94" s="37">
        <v>760</v>
      </c>
      <c r="F94" s="24">
        <f t="shared" ref="F94:F103" si="12">D94*E94</f>
        <v>34200</v>
      </c>
      <c r="G94" s="59">
        <f t="shared" ref="G94:G103" si="13">F94*50%+F94</f>
        <v>51300</v>
      </c>
      <c r="H94" s="59">
        <f t="shared" ref="H94:H103" si="14">F94*1%</f>
        <v>342</v>
      </c>
      <c r="I94" s="16" t="s">
        <v>86</v>
      </c>
      <c r="K94" s="113"/>
    </row>
    <row r="95" spans="1:11" ht="22.5">
      <c r="A95" s="21">
        <v>2</v>
      </c>
      <c r="B95" s="21" t="s">
        <v>14</v>
      </c>
      <c r="C95" s="22" t="s">
        <v>15</v>
      </c>
      <c r="D95" s="38">
        <v>30</v>
      </c>
      <c r="E95" s="39">
        <v>770</v>
      </c>
      <c r="F95" s="24">
        <f t="shared" si="12"/>
        <v>23100</v>
      </c>
      <c r="G95" s="59">
        <f t="shared" si="13"/>
        <v>34650</v>
      </c>
      <c r="H95" s="59">
        <f t="shared" si="14"/>
        <v>231</v>
      </c>
      <c r="I95" s="16" t="s">
        <v>86</v>
      </c>
      <c r="K95" s="114"/>
    </row>
    <row r="96" spans="1:11" ht="22.5">
      <c r="A96" s="21">
        <v>3</v>
      </c>
      <c r="B96" s="21" t="s">
        <v>16</v>
      </c>
      <c r="C96" s="22" t="s">
        <v>17</v>
      </c>
      <c r="D96" s="38">
        <v>8</v>
      </c>
      <c r="E96" s="39">
        <v>5400</v>
      </c>
      <c r="F96" s="24">
        <f t="shared" si="12"/>
        <v>43200</v>
      </c>
      <c r="G96" s="59">
        <f t="shared" si="13"/>
        <v>64800</v>
      </c>
      <c r="H96" s="59">
        <f t="shared" si="14"/>
        <v>432</v>
      </c>
      <c r="I96" s="16" t="s">
        <v>86</v>
      </c>
      <c r="K96" s="115"/>
    </row>
    <row r="97" spans="1:11" ht="22.5">
      <c r="A97" s="21">
        <v>4</v>
      </c>
      <c r="B97" s="21" t="s">
        <v>18</v>
      </c>
      <c r="C97" s="22" t="s">
        <v>19</v>
      </c>
      <c r="D97" s="38">
        <v>30</v>
      </c>
      <c r="E97" s="39">
        <v>1000</v>
      </c>
      <c r="F97" s="24">
        <f t="shared" si="12"/>
        <v>30000</v>
      </c>
      <c r="G97" s="59">
        <f t="shared" si="13"/>
        <v>45000</v>
      </c>
      <c r="H97" s="59">
        <f t="shared" si="14"/>
        <v>300</v>
      </c>
      <c r="I97" s="16" t="s">
        <v>86</v>
      </c>
      <c r="K97" s="113"/>
    </row>
    <row r="98" spans="1:11" ht="22.5">
      <c r="A98" s="21">
        <v>5</v>
      </c>
      <c r="B98" s="21" t="s">
        <v>20</v>
      </c>
      <c r="C98" s="22" t="s">
        <v>21</v>
      </c>
      <c r="D98" s="38">
        <v>20</v>
      </c>
      <c r="E98" s="39">
        <v>548</v>
      </c>
      <c r="F98" s="24">
        <f t="shared" si="12"/>
        <v>10960</v>
      </c>
      <c r="G98" s="59">
        <f t="shared" si="13"/>
        <v>16440</v>
      </c>
      <c r="H98" s="59">
        <f t="shared" si="14"/>
        <v>109.60000000000001</v>
      </c>
      <c r="I98" s="16" t="s">
        <v>86</v>
      </c>
      <c r="K98" s="113"/>
    </row>
    <row r="99" spans="1:11" ht="22.5">
      <c r="A99" s="21">
        <v>6</v>
      </c>
      <c r="B99" s="21" t="s">
        <v>22</v>
      </c>
      <c r="C99" s="22" t="s">
        <v>21</v>
      </c>
      <c r="D99" s="38">
        <v>20</v>
      </c>
      <c r="E99" s="39">
        <v>548</v>
      </c>
      <c r="F99" s="24">
        <f t="shared" si="12"/>
        <v>10960</v>
      </c>
      <c r="G99" s="59">
        <f t="shared" si="13"/>
        <v>16440</v>
      </c>
      <c r="H99" s="59">
        <f t="shared" si="14"/>
        <v>109.60000000000001</v>
      </c>
      <c r="I99" s="16" t="s">
        <v>86</v>
      </c>
      <c r="K99" s="113"/>
    </row>
    <row r="100" spans="1:11" ht="22.5">
      <c r="A100" s="21">
        <v>7</v>
      </c>
      <c r="B100" s="21" t="s">
        <v>23</v>
      </c>
      <c r="C100" s="22" t="s">
        <v>21</v>
      </c>
      <c r="D100" s="38">
        <v>20</v>
      </c>
      <c r="E100" s="39">
        <v>540</v>
      </c>
      <c r="F100" s="24">
        <f t="shared" si="12"/>
        <v>10800</v>
      </c>
      <c r="G100" s="59">
        <f t="shared" si="13"/>
        <v>16200</v>
      </c>
      <c r="H100" s="59">
        <f t="shared" si="14"/>
        <v>108</v>
      </c>
      <c r="I100" s="16" t="s">
        <v>86</v>
      </c>
      <c r="K100" s="113"/>
    </row>
    <row r="101" spans="1:11" ht="22.5">
      <c r="A101" s="21">
        <v>8</v>
      </c>
      <c r="B101" s="21" t="s">
        <v>24</v>
      </c>
      <c r="C101" s="22" t="s">
        <v>25</v>
      </c>
      <c r="D101" s="38">
        <v>20</v>
      </c>
      <c r="E101" s="39">
        <v>548</v>
      </c>
      <c r="F101" s="24">
        <f t="shared" si="12"/>
        <v>10960</v>
      </c>
      <c r="G101" s="59">
        <f t="shared" si="13"/>
        <v>16440</v>
      </c>
      <c r="H101" s="59">
        <f t="shared" si="14"/>
        <v>109.60000000000001</v>
      </c>
      <c r="I101" s="16" t="s">
        <v>86</v>
      </c>
      <c r="K101" s="113"/>
    </row>
    <row r="102" spans="1:11" ht="22.5">
      <c r="A102" s="21">
        <v>9</v>
      </c>
      <c r="B102" s="21" t="s">
        <v>26</v>
      </c>
      <c r="C102" s="22" t="s">
        <v>27</v>
      </c>
      <c r="D102" s="38">
        <v>2</v>
      </c>
      <c r="E102" s="39">
        <v>340</v>
      </c>
      <c r="F102" s="24">
        <f t="shared" si="12"/>
        <v>680</v>
      </c>
      <c r="G102" s="59">
        <f t="shared" si="13"/>
        <v>1020</v>
      </c>
      <c r="H102" s="59">
        <f t="shared" si="14"/>
        <v>6.8</v>
      </c>
      <c r="I102" s="16" t="s">
        <v>86</v>
      </c>
      <c r="K102" s="113"/>
    </row>
    <row r="103" spans="1:11">
      <c r="A103" s="21">
        <v>10</v>
      </c>
      <c r="B103" s="21" t="s">
        <v>28</v>
      </c>
      <c r="C103" s="22" t="s">
        <v>29</v>
      </c>
      <c r="D103" s="38">
        <v>8</v>
      </c>
      <c r="E103" s="39">
        <v>365</v>
      </c>
      <c r="F103" s="24">
        <f t="shared" si="12"/>
        <v>2920</v>
      </c>
      <c r="G103" s="59">
        <f t="shared" si="13"/>
        <v>4380</v>
      </c>
      <c r="H103" s="59">
        <f t="shared" si="14"/>
        <v>29.2</v>
      </c>
      <c r="I103" s="25"/>
      <c r="K103" s="113"/>
    </row>
    <row r="104" spans="1:11">
      <c r="A104" s="21"/>
      <c r="B104" s="21" t="s">
        <v>7</v>
      </c>
      <c r="C104" s="21"/>
      <c r="D104" s="21"/>
      <c r="E104" s="39"/>
      <c r="F104" s="26">
        <f>SUM(F94:F103)</f>
        <v>177780</v>
      </c>
      <c r="G104" s="59">
        <f>SUM(G93:G103)</f>
        <v>266670</v>
      </c>
      <c r="H104" s="59">
        <f>SUM(H94:H103)</f>
        <v>1777.7999999999997</v>
      </c>
      <c r="I104" s="25"/>
      <c r="K104" s="113"/>
    </row>
    <row r="105" spans="1:11">
      <c r="A105" s="21"/>
      <c r="B105" s="172" t="s">
        <v>233</v>
      </c>
      <c r="C105" s="21"/>
      <c r="D105" s="21"/>
      <c r="E105" s="39"/>
      <c r="F105" s="14">
        <f>F104*21%</f>
        <v>37333.799999999996</v>
      </c>
      <c r="G105" s="14">
        <f>G104*21%</f>
        <v>56000.7</v>
      </c>
      <c r="H105" s="59"/>
      <c r="I105" s="25"/>
      <c r="K105" s="113"/>
    </row>
    <row r="106" spans="1:11">
      <c r="A106" s="21"/>
      <c r="B106" s="21" t="s">
        <v>9</v>
      </c>
      <c r="C106" s="21"/>
      <c r="D106" s="21"/>
      <c r="E106" s="39"/>
      <c r="F106" s="26">
        <f>SUM(F104:F105)</f>
        <v>215113.8</v>
      </c>
      <c r="G106" s="59">
        <f>SUM(G104:G105)</f>
        <v>322670.7</v>
      </c>
      <c r="H106" s="59"/>
      <c r="I106" s="25"/>
      <c r="K106" s="113"/>
    </row>
    <row r="107" spans="1:11">
      <c r="A107" s="5"/>
      <c r="B107" s="5"/>
      <c r="C107" s="5"/>
      <c r="D107" s="5"/>
      <c r="E107" s="40"/>
      <c r="F107" s="33"/>
      <c r="G107" s="29"/>
      <c r="H107" s="29"/>
      <c r="I107" s="29"/>
      <c r="K107" s="113"/>
    </row>
    <row r="108" spans="1:11">
      <c r="A108" s="5"/>
      <c r="B108" s="100" t="s">
        <v>10</v>
      </c>
      <c r="C108" s="9"/>
      <c r="D108" s="7"/>
      <c r="E108" s="8"/>
      <c r="F108" s="33"/>
      <c r="G108" s="29"/>
      <c r="H108" s="29"/>
      <c r="I108" s="29"/>
      <c r="K108" s="113"/>
    </row>
    <row r="109" spans="1:11" ht="15.75">
      <c r="A109" s="5"/>
      <c r="B109" s="5"/>
      <c r="C109" s="32"/>
      <c r="D109" s="7"/>
      <c r="E109" s="8"/>
      <c r="F109" s="33"/>
      <c r="G109" s="29"/>
      <c r="H109" s="29"/>
      <c r="I109" s="29"/>
      <c r="K109" s="114"/>
    </row>
    <row r="110" spans="1:11">
      <c r="A110" s="5"/>
      <c r="B110" s="5"/>
      <c r="C110" s="123" t="s">
        <v>30</v>
      </c>
      <c r="D110" s="7"/>
      <c r="E110" s="8"/>
      <c r="F110" s="33"/>
      <c r="G110" s="29"/>
      <c r="H110" s="29"/>
      <c r="I110" s="29"/>
      <c r="K110" s="115"/>
    </row>
    <row r="111" spans="1:11">
      <c r="A111" s="5"/>
      <c r="B111" s="5"/>
      <c r="C111" s="9"/>
      <c r="D111" s="7"/>
      <c r="E111" s="8"/>
      <c r="F111" s="33"/>
      <c r="G111" s="29"/>
      <c r="H111" s="29"/>
      <c r="I111" s="29"/>
      <c r="K111" s="113"/>
    </row>
    <row r="112" spans="1:11" s="29" customFormat="1" ht="45">
      <c r="A112" s="141" t="s">
        <v>1</v>
      </c>
      <c r="B112" s="141" t="s">
        <v>2</v>
      </c>
      <c r="C112" s="141" t="s">
        <v>125</v>
      </c>
      <c r="D112" s="142" t="s">
        <v>231</v>
      </c>
      <c r="E112" s="19" t="s">
        <v>5</v>
      </c>
      <c r="F112" s="142" t="s">
        <v>230</v>
      </c>
      <c r="G112" s="142" t="s">
        <v>232</v>
      </c>
      <c r="H112" s="142" t="s">
        <v>81</v>
      </c>
      <c r="I112" s="141" t="s">
        <v>82</v>
      </c>
    </row>
    <row r="113" spans="1:11">
      <c r="A113" s="34">
        <v>1</v>
      </c>
      <c r="B113" s="34" t="s">
        <v>31</v>
      </c>
      <c r="C113" s="35" t="s">
        <v>32</v>
      </c>
      <c r="D113" s="41">
        <v>20</v>
      </c>
      <c r="E113" s="42">
        <v>55</v>
      </c>
      <c r="F113" s="75">
        <f>D113*E113</f>
        <v>1100</v>
      </c>
      <c r="G113" s="97">
        <f>F113*50%+F113</f>
        <v>1650</v>
      </c>
      <c r="H113" s="97">
        <f>F113*1%</f>
        <v>11</v>
      </c>
      <c r="I113" s="62" t="s">
        <v>87</v>
      </c>
      <c r="K113" s="113"/>
    </row>
    <row r="114" spans="1:11">
      <c r="A114" s="34">
        <v>2</v>
      </c>
      <c r="B114" s="34" t="s">
        <v>33</v>
      </c>
      <c r="C114" s="35" t="s">
        <v>34</v>
      </c>
      <c r="D114" s="41">
        <v>10</v>
      </c>
      <c r="E114" s="42">
        <v>20</v>
      </c>
      <c r="F114" s="75">
        <f>D114*E114</f>
        <v>200</v>
      </c>
      <c r="G114" s="97">
        <f>F114*50%+F114</f>
        <v>300</v>
      </c>
      <c r="H114" s="97">
        <f>F114*1%</f>
        <v>2</v>
      </c>
      <c r="I114" s="62" t="s">
        <v>87</v>
      </c>
      <c r="K114" s="113"/>
    </row>
    <row r="115" spans="1:11">
      <c r="A115" s="34">
        <v>3</v>
      </c>
      <c r="B115" s="34" t="s">
        <v>35</v>
      </c>
      <c r="C115" s="35" t="s">
        <v>34</v>
      </c>
      <c r="D115" s="41">
        <v>10</v>
      </c>
      <c r="E115" s="42">
        <v>20</v>
      </c>
      <c r="F115" s="75">
        <f>D115*E115</f>
        <v>200</v>
      </c>
      <c r="G115" s="97">
        <f>F115*50%+F115</f>
        <v>300</v>
      </c>
      <c r="H115" s="97">
        <f>F115*1%</f>
        <v>2</v>
      </c>
      <c r="I115" s="62" t="s">
        <v>87</v>
      </c>
      <c r="K115" s="113"/>
    </row>
    <row r="116" spans="1:11">
      <c r="A116" s="34">
        <v>4</v>
      </c>
      <c r="B116" s="34" t="s">
        <v>36</v>
      </c>
      <c r="C116" s="35"/>
      <c r="D116" s="41">
        <v>10</v>
      </c>
      <c r="E116" s="42">
        <v>5</v>
      </c>
      <c r="F116" s="75">
        <f>D116*E116</f>
        <v>50</v>
      </c>
      <c r="G116" s="97">
        <f>F116*50%+F116</f>
        <v>75</v>
      </c>
      <c r="H116" s="97">
        <f>F116*1%</f>
        <v>0.5</v>
      </c>
      <c r="I116" s="62" t="s">
        <v>87</v>
      </c>
      <c r="K116" s="113"/>
    </row>
    <row r="117" spans="1:11">
      <c r="A117" s="34"/>
      <c r="B117" s="34" t="s">
        <v>7</v>
      </c>
      <c r="C117" s="35"/>
      <c r="D117" s="36"/>
      <c r="E117" s="42"/>
      <c r="F117" s="39">
        <f>SUM(F113:F116)</f>
        <v>1550</v>
      </c>
      <c r="G117" s="97">
        <f>SUM(G113:G116)</f>
        <v>2325</v>
      </c>
      <c r="H117" s="97">
        <f>SUM(H113:H116)</f>
        <v>15.5</v>
      </c>
      <c r="I117" s="62" t="s">
        <v>87</v>
      </c>
      <c r="K117" s="113"/>
    </row>
    <row r="118" spans="1:11" ht="15.75">
      <c r="A118" s="34"/>
      <c r="B118" s="172" t="s">
        <v>233</v>
      </c>
      <c r="C118" s="35"/>
      <c r="D118" s="36"/>
      <c r="E118" s="42"/>
      <c r="F118" s="14">
        <f>F117*21%</f>
        <v>325.5</v>
      </c>
      <c r="G118" s="14">
        <f>G117*21%</f>
        <v>488.25</v>
      </c>
      <c r="H118" s="97"/>
      <c r="I118" s="25"/>
      <c r="K118" s="114"/>
    </row>
    <row r="119" spans="1:11">
      <c r="A119" s="34"/>
      <c r="B119" s="34" t="s">
        <v>9</v>
      </c>
      <c r="C119" s="35"/>
      <c r="D119" s="36"/>
      <c r="E119" s="42"/>
      <c r="F119" s="39">
        <f>SUM(F117:F118)</f>
        <v>1875.5</v>
      </c>
      <c r="G119" s="97">
        <f>SUM(G117:G118)</f>
        <v>2813.25</v>
      </c>
      <c r="H119" s="97"/>
      <c r="I119" s="25"/>
      <c r="K119" s="115"/>
    </row>
    <row r="120" spans="1:11">
      <c r="A120" s="5"/>
      <c r="B120" s="5"/>
      <c r="C120" s="9"/>
      <c r="D120" s="7"/>
      <c r="E120" s="8"/>
      <c r="F120" s="33"/>
      <c r="G120" s="29"/>
      <c r="H120" s="29"/>
      <c r="I120" s="29"/>
      <c r="K120" s="113"/>
    </row>
    <row r="121" spans="1:11">
      <c r="A121" s="63"/>
      <c r="B121" s="101" t="s">
        <v>244</v>
      </c>
      <c r="C121" s="64"/>
      <c r="D121" s="65"/>
      <c r="E121" s="66"/>
      <c r="F121" s="67"/>
      <c r="G121" s="68"/>
      <c r="H121" s="68"/>
      <c r="I121" s="68"/>
      <c r="K121" s="113"/>
    </row>
    <row r="122" spans="1:11">
      <c r="A122" s="63"/>
      <c r="B122" s="79"/>
      <c r="C122" s="109" t="s">
        <v>90</v>
      </c>
      <c r="D122" s="80"/>
      <c r="E122" s="81"/>
      <c r="F122" s="30"/>
      <c r="G122" s="82"/>
      <c r="H122" s="82"/>
      <c r="I122" s="82"/>
      <c r="K122" s="113"/>
    </row>
    <row r="123" spans="1:11">
      <c r="A123" s="63"/>
      <c r="B123" s="83"/>
      <c r="C123" s="84"/>
      <c r="D123" s="80"/>
      <c r="E123" s="81"/>
      <c r="F123" s="30"/>
      <c r="G123" s="82"/>
      <c r="H123" s="82"/>
      <c r="I123" s="82"/>
      <c r="K123" s="113"/>
    </row>
    <row r="124" spans="1:11" s="29" customFormat="1" ht="45">
      <c r="A124" s="141" t="s">
        <v>1</v>
      </c>
      <c r="B124" s="141" t="s">
        <v>2</v>
      </c>
      <c r="C124" s="141" t="s">
        <v>125</v>
      </c>
      <c r="D124" s="142" t="s">
        <v>231</v>
      </c>
      <c r="E124" s="19" t="s">
        <v>5</v>
      </c>
      <c r="F124" s="142" t="s">
        <v>230</v>
      </c>
      <c r="G124" s="142" t="s">
        <v>232</v>
      </c>
      <c r="H124" s="142" t="s">
        <v>81</v>
      </c>
      <c r="I124" s="141" t="s">
        <v>82</v>
      </c>
      <c r="J124" s="29" t="s">
        <v>121</v>
      </c>
    </row>
    <row r="125" spans="1:11" ht="22.5">
      <c r="A125" s="103">
        <v>1</v>
      </c>
      <c r="B125" s="85" t="s">
        <v>91</v>
      </c>
      <c r="C125" s="86" t="s">
        <v>95</v>
      </c>
      <c r="D125" s="87">
        <v>60</v>
      </c>
      <c r="E125" s="88">
        <v>480</v>
      </c>
      <c r="F125" s="37">
        <f>D125*E125</f>
        <v>28800</v>
      </c>
      <c r="G125" s="102">
        <f>F125*1.5</f>
        <v>43200</v>
      </c>
      <c r="H125" s="89">
        <f>F125*1%</f>
        <v>288</v>
      </c>
      <c r="I125" s="16" t="s">
        <v>86</v>
      </c>
      <c r="K125" s="113"/>
    </row>
    <row r="126" spans="1:11" ht="22.5">
      <c r="A126" s="103">
        <v>2</v>
      </c>
      <c r="B126" s="85" t="s">
        <v>92</v>
      </c>
      <c r="C126" s="86" t="s">
        <v>96</v>
      </c>
      <c r="D126" s="87">
        <v>10</v>
      </c>
      <c r="E126" s="88">
        <v>1400</v>
      </c>
      <c r="F126" s="37">
        <f>D126*E126</f>
        <v>14000</v>
      </c>
      <c r="G126" s="102">
        <f>F126*1.5</f>
        <v>21000</v>
      </c>
      <c r="H126" s="89">
        <f>F126*1%</f>
        <v>140</v>
      </c>
      <c r="I126" s="16" t="s">
        <v>86</v>
      </c>
      <c r="K126" s="113"/>
    </row>
    <row r="127" spans="1:11" ht="22.5">
      <c r="A127" s="103">
        <v>3</v>
      </c>
      <c r="B127" s="85" t="s">
        <v>93</v>
      </c>
      <c r="C127" s="86" t="s">
        <v>97</v>
      </c>
      <c r="D127" s="87">
        <v>5</v>
      </c>
      <c r="E127" s="88">
        <v>1500</v>
      </c>
      <c r="F127" s="37">
        <f>D127*E127</f>
        <v>7500</v>
      </c>
      <c r="G127" s="102">
        <f>F127*1.5</f>
        <v>11250</v>
      </c>
      <c r="H127" s="89">
        <f>F127*1%</f>
        <v>75</v>
      </c>
      <c r="I127" s="16" t="s">
        <v>86</v>
      </c>
      <c r="K127" s="113"/>
    </row>
    <row r="128" spans="1:11" ht="22.5">
      <c r="A128" s="103">
        <v>4</v>
      </c>
      <c r="B128" s="85" t="s">
        <v>94</v>
      </c>
      <c r="C128" s="86" t="s">
        <v>98</v>
      </c>
      <c r="D128" s="87">
        <v>8</v>
      </c>
      <c r="E128" s="88">
        <v>280</v>
      </c>
      <c r="F128" s="37">
        <f>D128*E128</f>
        <v>2240</v>
      </c>
      <c r="G128" s="102">
        <f>F128*1.5</f>
        <v>3360</v>
      </c>
      <c r="H128" s="89">
        <f>F128*1%</f>
        <v>22.400000000000002</v>
      </c>
      <c r="I128" s="16" t="s">
        <v>86</v>
      </c>
      <c r="K128" s="113"/>
    </row>
    <row r="129" spans="1:11" ht="22.5">
      <c r="A129" s="103"/>
      <c r="B129" s="85" t="s">
        <v>7</v>
      </c>
      <c r="C129" s="86"/>
      <c r="D129" s="91"/>
      <c r="E129" s="88"/>
      <c r="F129" s="37">
        <f>SUM(F125:F128)</f>
        <v>52540</v>
      </c>
      <c r="G129" s="102">
        <f>SUM(G124:G128)</f>
        <v>78810</v>
      </c>
      <c r="H129" s="89">
        <f>F129*1%</f>
        <v>525.4</v>
      </c>
      <c r="I129" s="16" t="s">
        <v>86</v>
      </c>
      <c r="K129" s="113"/>
    </row>
    <row r="130" spans="1:11">
      <c r="A130" s="103"/>
      <c r="B130" s="172" t="s">
        <v>233</v>
      </c>
      <c r="C130" s="86"/>
      <c r="D130" s="91"/>
      <c r="E130" s="88"/>
      <c r="F130" s="14">
        <f>F129*21%</f>
        <v>11033.4</v>
      </c>
      <c r="G130" s="14">
        <f>G129*21%</f>
        <v>16550.099999999999</v>
      </c>
      <c r="H130" s="89"/>
      <c r="I130" s="92"/>
      <c r="K130" s="113"/>
    </row>
    <row r="131" spans="1:11">
      <c r="A131" s="103"/>
      <c r="B131" s="85" t="s">
        <v>9</v>
      </c>
      <c r="C131" s="86"/>
      <c r="D131" s="91"/>
      <c r="E131" s="88"/>
      <c r="F131" s="37">
        <f>SUM(F129:F130)</f>
        <v>63573.4</v>
      </c>
      <c r="G131" s="102">
        <f>SUM(G129:G130)</f>
        <v>95360.1</v>
      </c>
      <c r="H131" s="89"/>
      <c r="I131" s="92"/>
      <c r="K131" s="113"/>
    </row>
    <row r="132" spans="1:11">
      <c r="A132" s="63"/>
      <c r="B132" s="83"/>
      <c r="C132" s="84"/>
      <c r="D132" s="80"/>
      <c r="E132" s="81"/>
      <c r="F132" s="30"/>
      <c r="G132" s="82"/>
      <c r="H132" s="82"/>
      <c r="I132" s="82"/>
      <c r="K132" s="113"/>
    </row>
    <row r="133" spans="1:11">
      <c r="A133" s="11"/>
      <c r="B133" s="11"/>
      <c r="C133" s="43"/>
      <c r="D133" s="12"/>
      <c r="E133" s="13"/>
      <c r="F133" s="33"/>
      <c r="G133" s="29"/>
      <c r="H133" s="29"/>
      <c r="I133" s="29"/>
      <c r="K133" s="113"/>
    </row>
    <row r="134" spans="1:11">
      <c r="A134" s="63"/>
      <c r="B134" s="79" t="s">
        <v>245</v>
      </c>
      <c r="C134" s="179" t="s">
        <v>118</v>
      </c>
      <c r="D134" s="179"/>
      <c r="E134" s="94"/>
      <c r="F134" s="30"/>
      <c r="G134" s="82"/>
      <c r="H134" s="82"/>
      <c r="I134" s="82"/>
      <c r="K134" s="113"/>
    </row>
    <row r="135" spans="1:11">
      <c r="A135" s="63"/>
      <c r="B135" s="83"/>
      <c r="C135" s="84"/>
      <c r="D135" s="80"/>
      <c r="E135" s="94"/>
      <c r="F135" s="30"/>
      <c r="G135" s="82"/>
      <c r="H135" s="82"/>
      <c r="I135" s="82"/>
      <c r="K135" s="113"/>
    </row>
    <row r="136" spans="1:11" s="29" customFormat="1" ht="45">
      <c r="A136" s="141" t="s">
        <v>1</v>
      </c>
      <c r="B136" s="141" t="s">
        <v>2</v>
      </c>
      <c r="C136" s="141" t="s">
        <v>125</v>
      </c>
      <c r="D136" s="142" t="s">
        <v>231</v>
      </c>
      <c r="E136" s="19" t="s">
        <v>5</v>
      </c>
      <c r="F136" s="142" t="s">
        <v>230</v>
      </c>
      <c r="G136" s="142" t="s">
        <v>232</v>
      </c>
      <c r="H136" s="142" t="s">
        <v>81</v>
      </c>
      <c r="I136" s="141" t="s">
        <v>82</v>
      </c>
      <c r="J136" s="29" t="s">
        <v>122</v>
      </c>
    </row>
    <row r="137" spans="1:11" ht="22.5">
      <c r="A137" s="71">
        <v>1</v>
      </c>
      <c r="B137" s="85" t="s">
        <v>114</v>
      </c>
      <c r="C137" s="86" t="s">
        <v>103</v>
      </c>
      <c r="D137" s="87">
        <v>8</v>
      </c>
      <c r="E137" s="93">
        <v>3200</v>
      </c>
      <c r="F137" s="37">
        <f>D137*E137</f>
        <v>25600</v>
      </c>
      <c r="G137" s="102">
        <f t="shared" ref="G137:G142" si="15">F137*50%+F137</f>
        <v>38400</v>
      </c>
      <c r="H137" s="102">
        <f t="shared" ref="H137:H142" si="16">F137*1%</f>
        <v>256</v>
      </c>
      <c r="I137" s="16" t="s">
        <v>86</v>
      </c>
      <c r="K137" s="113"/>
    </row>
    <row r="138" spans="1:11" ht="22.5">
      <c r="A138" s="71">
        <v>2</v>
      </c>
      <c r="B138" s="85" t="s">
        <v>99</v>
      </c>
      <c r="C138" s="86" t="s">
        <v>103</v>
      </c>
      <c r="D138" s="87">
        <v>2</v>
      </c>
      <c r="E138" s="104">
        <v>1330</v>
      </c>
      <c r="F138" s="37">
        <f>D138*E138</f>
        <v>2660</v>
      </c>
      <c r="G138" s="102">
        <f t="shared" si="15"/>
        <v>3990</v>
      </c>
      <c r="H138" s="102">
        <f t="shared" si="16"/>
        <v>26.6</v>
      </c>
      <c r="I138" s="16" t="s">
        <v>86</v>
      </c>
      <c r="K138" s="113"/>
    </row>
    <row r="139" spans="1:11" ht="22.5">
      <c r="A139" s="71">
        <v>3</v>
      </c>
      <c r="B139" s="85" t="s">
        <v>100</v>
      </c>
      <c r="C139" s="86" t="s">
        <v>103</v>
      </c>
      <c r="D139" s="87">
        <v>2</v>
      </c>
      <c r="E139" s="104">
        <v>2755</v>
      </c>
      <c r="F139" s="37">
        <f>D139*E139</f>
        <v>5510</v>
      </c>
      <c r="G139" s="102">
        <f t="shared" si="15"/>
        <v>8265</v>
      </c>
      <c r="H139" s="102">
        <f t="shared" si="16"/>
        <v>55.1</v>
      </c>
      <c r="I139" s="16" t="s">
        <v>86</v>
      </c>
      <c r="K139" s="113"/>
    </row>
    <row r="140" spans="1:11" ht="22.5">
      <c r="A140" s="71">
        <v>4</v>
      </c>
      <c r="B140" s="85" t="s">
        <v>101</v>
      </c>
      <c r="C140" s="86" t="s">
        <v>103</v>
      </c>
      <c r="D140" s="87">
        <v>2</v>
      </c>
      <c r="E140" s="105">
        <v>1395</v>
      </c>
      <c r="F140" s="37">
        <f>D140*E140</f>
        <v>2790</v>
      </c>
      <c r="G140" s="102">
        <f t="shared" si="15"/>
        <v>4185</v>
      </c>
      <c r="H140" s="102">
        <f t="shared" si="16"/>
        <v>27.900000000000002</v>
      </c>
      <c r="I140" s="16" t="s">
        <v>86</v>
      </c>
    </row>
    <row r="141" spans="1:11" ht="22.5">
      <c r="A141" s="71">
        <v>5</v>
      </c>
      <c r="B141" s="85" t="s">
        <v>102</v>
      </c>
      <c r="C141" s="86" t="s">
        <v>103</v>
      </c>
      <c r="D141" s="87">
        <v>2</v>
      </c>
      <c r="E141" s="105">
        <v>1700</v>
      </c>
      <c r="F141" s="37">
        <f>D141*E141</f>
        <v>3400</v>
      </c>
      <c r="G141" s="102">
        <f t="shared" si="15"/>
        <v>5100</v>
      </c>
      <c r="H141" s="102">
        <f t="shared" si="16"/>
        <v>34</v>
      </c>
      <c r="I141" s="16" t="s">
        <v>86</v>
      </c>
    </row>
    <row r="142" spans="1:11" ht="22.5">
      <c r="A142" s="71"/>
      <c r="B142" s="85" t="s">
        <v>7</v>
      </c>
      <c r="C142" s="86"/>
      <c r="D142" s="91"/>
      <c r="E142" s="105"/>
      <c r="F142" s="37">
        <f>SUM(F137:F141)</f>
        <v>39960</v>
      </c>
      <c r="G142" s="102">
        <f t="shared" si="15"/>
        <v>59940</v>
      </c>
      <c r="H142" s="102">
        <f t="shared" si="16"/>
        <v>399.6</v>
      </c>
      <c r="I142" s="16" t="s">
        <v>86</v>
      </c>
    </row>
    <row r="143" spans="1:11">
      <c r="A143" s="71"/>
      <c r="B143" s="172" t="s">
        <v>233</v>
      </c>
      <c r="C143" s="86"/>
      <c r="D143" s="91"/>
      <c r="E143" s="88"/>
      <c r="F143" s="14">
        <f>F142*21%</f>
        <v>8391.6</v>
      </c>
      <c r="G143" s="14">
        <f>G142*21%</f>
        <v>12587.4</v>
      </c>
      <c r="H143" s="102"/>
      <c r="I143" s="92"/>
    </row>
    <row r="144" spans="1:11">
      <c r="A144" s="71"/>
      <c r="B144" s="85" t="s">
        <v>9</v>
      </c>
      <c r="C144" s="86"/>
      <c r="D144" s="91"/>
      <c r="E144" s="88"/>
      <c r="F144" s="37">
        <f>SUM(F142:F143)</f>
        <v>48351.6</v>
      </c>
      <c r="G144" s="102">
        <f>SUM(G142:G143)</f>
        <v>72527.399999999994</v>
      </c>
      <c r="H144" s="102"/>
      <c r="I144" s="92"/>
    </row>
    <row r="145" spans="1:9">
      <c r="A145" s="63"/>
      <c r="B145" s="63"/>
      <c r="C145" s="70"/>
      <c r="D145" s="65"/>
      <c r="E145" s="66"/>
      <c r="F145" s="67"/>
      <c r="G145" s="68"/>
      <c r="H145" s="68"/>
      <c r="I145" s="68"/>
    </row>
    <row r="146" spans="1:9">
      <c r="A146" s="63"/>
      <c r="B146" s="63"/>
      <c r="C146" s="70"/>
      <c r="D146" s="65"/>
      <c r="E146" s="67"/>
      <c r="F146" s="67"/>
      <c r="G146" s="68"/>
      <c r="H146" s="68"/>
      <c r="I146" s="68"/>
    </row>
    <row r="147" spans="1:9">
      <c r="A147" s="63"/>
      <c r="B147" s="63"/>
      <c r="C147" s="64"/>
      <c r="D147" s="65"/>
      <c r="E147" s="67"/>
      <c r="F147" s="67"/>
      <c r="G147" s="68"/>
      <c r="H147" s="68"/>
      <c r="I147" s="68"/>
    </row>
    <row r="148" spans="1:9">
      <c r="A148" s="5"/>
      <c r="B148" s="79" t="s">
        <v>37</v>
      </c>
      <c r="C148" s="186" t="s">
        <v>119</v>
      </c>
      <c r="D148" s="186"/>
      <c r="E148" s="30"/>
      <c r="F148" s="33"/>
      <c r="G148" s="29"/>
      <c r="H148" s="29"/>
      <c r="I148" s="29"/>
    </row>
    <row r="149" spans="1:9">
      <c r="A149" s="5"/>
      <c r="B149" s="6"/>
      <c r="C149" s="9"/>
      <c r="D149" s="7"/>
      <c r="E149" s="30"/>
      <c r="F149" s="33"/>
      <c r="G149" s="29"/>
      <c r="H149" s="29"/>
      <c r="I149" s="29"/>
    </row>
    <row r="150" spans="1:9" s="29" customFormat="1" ht="45">
      <c r="A150" s="141" t="s">
        <v>1</v>
      </c>
      <c r="B150" s="141" t="s">
        <v>2</v>
      </c>
      <c r="C150" s="141" t="s">
        <v>125</v>
      </c>
      <c r="D150" s="142" t="s">
        <v>231</v>
      </c>
      <c r="E150" s="19" t="s">
        <v>5</v>
      </c>
      <c r="F150" s="142" t="s">
        <v>230</v>
      </c>
      <c r="G150" s="142" t="s">
        <v>232</v>
      </c>
      <c r="H150" s="142" t="s">
        <v>81</v>
      </c>
      <c r="I150" s="141" t="s">
        <v>82</v>
      </c>
    </row>
    <row r="151" spans="1:9">
      <c r="A151" s="17"/>
      <c r="B151" s="44" t="s">
        <v>40</v>
      </c>
      <c r="C151" s="35"/>
      <c r="D151" s="18"/>
      <c r="E151" s="37"/>
      <c r="F151" s="24"/>
      <c r="G151" s="25"/>
      <c r="H151" s="25"/>
      <c r="I151" s="25"/>
    </row>
    <row r="152" spans="1:9" ht="22.5">
      <c r="A152" s="17"/>
      <c r="B152" s="45" t="s">
        <v>41</v>
      </c>
      <c r="C152" s="35" t="s">
        <v>42</v>
      </c>
      <c r="D152" s="46">
        <v>10</v>
      </c>
      <c r="E152" s="37">
        <v>346.75</v>
      </c>
      <c r="F152" s="24">
        <f>D152*E152</f>
        <v>3467.5</v>
      </c>
      <c r="G152" s="59">
        <f>F152*50%+F152</f>
        <v>5201.25</v>
      </c>
      <c r="H152" s="59">
        <f>F152*1%</f>
        <v>34.675000000000004</v>
      </c>
      <c r="I152" s="16" t="s">
        <v>86</v>
      </c>
    </row>
    <row r="153" spans="1:9" ht="22.5">
      <c r="A153" s="17"/>
      <c r="B153" s="45" t="s">
        <v>43</v>
      </c>
      <c r="C153" s="35" t="s">
        <v>42</v>
      </c>
      <c r="D153" s="46">
        <v>8</v>
      </c>
      <c r="E153" s="37">
        <v>500</v>
      </c>
      <c r="F153" s="24">
        <f>D153*E153</f>
        <v>4000</v>
      </c>
      <c r="G153" s="59">
        <f>F153*50%+F153</f>
        <v>6000</v>
      </c>
      <c r="H153" s="59">
        <f>F153*1%</f>
        <v>40</v>
      </c>
      <c r="I153" s="16" t="s">
        <v>86</v>
      </c>
    </row>
    <row r="154" spans="1:9" ht="22.5">
      <c r="A154" s="17"/>
      <c r="B154" s="45" t="s">
        <v>44</v>
      </c>
      <c r="C154" s="35" t="s">
        <v>42</v>
      </c>
      <c r="D154" s="46">
        <v>7</v>
      </c>
      <c r="E154" s="37">
        <v>700</v>
      </c>
      <c r="F154" s="24">
        <f>D154*E154</f>
        <v>4900</v>
      </c>
      <c r="G154" s="59">
        <f>F154*50%+F154</f>
        <v>7350</v>
      </c>
      <c r="H154" s="59">
        <f>F154*1%</f>
        <v>49</v>
      </c>
      <c r="I154" s="16" t="s">
        <v>86</v>
      </c>
    </row>
    <row r="155" spans="1:9">
      <c r="A155" s="17"/>
      <c r="B155" s="45"/>
      <c r="C155" s="35"/>
      <c r="D155" s="46"/>
      <c r="E155" s="37"/>
      <c r="F155" s="47">
        <f>SUM(F152:F154)</f>
        <v>12367.5</v>
      </c>
      <c r="G155" s="59">
        <f>SUM(G152:G154)</f>
        <v>18551.25</v>
      </c>
      <c r="H155" s="59">
        <f>SUM(H152:H154)</f>
        <v>123.67500000000001</v>
      </c>
      <c r="I155" s="59" t="s">
        <v>86</v>
      </c>
    </row>
    <row r="156" spans="1:9">
      <c r="A156" s="34"/>
      <c r="B156" s="44" t="s">
        <v>45</v>
      </c>
      <c r="C156" s="35"/>
      <c r="D156" s="36"/>
      <c r="E156" s="37"/>
      <c r="F156" s="24"/>
      <c r="G156" s="59"/>
      <c r="H156" s="59"/>
      <c r="I156" s="59" t="s">
        <v>86</v>
      </c>
    </row>
    <row r="157" spans="1:9" ht="22.5">
      <c r="A157" s="34"/>
      <c r="B157" s="45" t="s">
        <v>46</v>
      </c>
      <c r="C157" s="35" t="s">
        <v>42</v>
      </c>
      <c r="D157" s="36">
        <v>10</v>
      </c>
      <c r="E157" s="37">
        <v>700</v>
      </c>
      <c r="F157" s="24">
        <f>D157*E157</f>
        <v>7000</v>
      </c>
      <c r="G157" s="59">
        <f>F157*50%+F157</f>
        <v>10500</v>
      </c>
      <c r="H157" s="59">
        <f>F157*1%</f>
        <v>70</v>
      </c>
      <c r="I157" s="16" t="s">
        <v>86</v>
      </c>
    </row>
    <row r="158" spans="1:9" ht="22.5">
      <c r="A158" s="34"/>
      <c r="B158" s="45" t="s">
        <v>47</v>
      </c>
      <c r="C158" s="35" t="s">
        <v>42</v>
      </c>
      <c r="D158" s="36">
        <v>5</v>
      </c>
      <c r="E158" s="37">
        <v>700</v>
      </c>
      <c r="F158" s="24">
        <f>D158*E158</f>
        <v>3500</v>
      </c>
      <c r="G158" s="59">
        <f>F158*50%+F158</f>
        <v>5250</v>
      </c>
      <c r="H158" s="59">
        <f>F158*1%</f>
        <v>35</v>
      </c>
      <c r="I158" s="16" t="s">
        <v>86</v>
      </c>
    </row>
    <row r="159" spans="1:9">
      <c r="A159" s="34"/>
      <c r="B159" s="45"/>
      <c r="C159" s="35"/>
      <c r="D159" s="36"/>
      <c r="E159" s="37"/>
      <c r="F159" s="47">
        <f>SUM(F157:F158)</f>
        <v>10500</v>
      </c>
      <c r="G159" s="59">
        <f>SUM(G157:G158)</f>
        <v>15750</v>
      </c>
      <c r="H159" s="59">
        <f>SUM(H157:H158)</f>
        <v>105</v>
      </c>
      <c r="I159" s="59" t="s">
        <v>86</v>
      </c>
    </row>
    <row r="160" spans="1:9">
      <c r="A160" s="34"/>
      <c r="B160" s="44" t="s">
        <v>48</v>
      </c>
      <c r="C160" s="35"/>
      <c r="D160" s="36"/>
      <c r="E160" s="37"/>
      <c r="F160" s="24"/>
      <c r="G160" s="59"/>
      <c r="H160" s="59"/>
      <c r="I160" s="59" t="s">
        <v>86</v>
      </c>
    </row>
    <row r="161" spans="1:9" ht="22.5">
      <c r="A161" s="34"/>
      <c r="B161" s="45" t="s">
        <v>89</v>
      </c>
      <c r="C161" s="35" t="s">
        <v>50</v>
      </c>
      <c r="D161" s="36">
        <v>50</v>
      </c>
      <c r="E161" s="37">
        <v>80</v>
      </c>
      <c r="F161" s="24">
        <f>D161*E161</f>
        <v>4000</v>
      </c>
      <c r="G161" s="59">
        <f>F161*50%+F161</f>
        <v>6000</v>
      </c>
      <c r="H161" s="59">
        <f>F161*1%</f>
        <v>40</v>
      </c>
      <c r="I161" s="16" t="s">
        <v>86</v>
      </c>
    </row>
    <row r="162" spans="1:9" ht="22.5">
      <c r="A162" s="34"/>
      <c r="B162" s="45" t="s">
        <v>51</v>
      </c>
      <c r="C162" s="35" t="s">
        <v>50</v>
      </c>
      <c r="D162" s="36">
        <v>12</v>
      </c>
      <c r="E162" s="37">
        <v>200</v>
      </c>
      <c r="F162" s="24">
        <f>D162*E162</f>
        <v>2400</v>
      </c>
      <c r="G162" s="59">
        <f>F162*50%+F162</f>
        <v>3600</v>
      </c>
      <c r="H162" s="59">
        <f>F162*1%</f>
        <v>24</v>
      </c>
      <c r="I162" s="16" t="s">
        <v>86</v>
      </c>
    </row>
    <row r="163" spans="1:9" ht="22.5">
      <c r="A163" s="34"/>
      <c r="B163" s="45" t="s">
        <v>52</v>
      </c>
      <c r="C163" s="35" t="s">
        <v>50</v>
      </c>
      <c r="D163" s="36">
        <v>7</v>
      </c>
      <c r="E163" s="37">
        <v>1500</v>
      </c>
      <c r="F163" s="24">
        <f>D163*E163</f>
        <v>10500</v>
      </c>
      <c r="G163" s="59">
        <f>F163*50%+F163</f>
        <v>15750</v>
      </c>
      <c r="H163" s="59">
        <f>F163*1%</f>
        <v>105</v>
      </c>
      <c r="I163" s="16" t="s">
        <v>86</v>
      </c>
    </row>
    <row r="164" spans="1:9" ht="22.5">
      <c r="A164" s="34"/>
      <c r="B164" s="45" t="s">
        <v>53</v>
      </c>
      <c r="C164" s="35" t="s">
        <v>50</v>
      </c>
      <c r="D164" s="36">
        <v>10</v>
      </c>
      <c r="E164" s="37">
        <v>200</v>
      </c>
      <c r="F164" s="24">
        <f>D164*E164</f>
        <v>2000</v>
      </c>
      <c r="G164" s="59">
        <f>F164*50%+F164</f>
        <v>3000</v>
      </c>
      <c r="H164" s="59">
        <f>F164*1%</f>
        <v>20</v>
      </c>
      <c r="I164" s="16" t="s">
        <v>86</v>
      </c>
    </row>
    <row r="165" spans="1:9" ht="22.5">
      <c r="A165" s="34"/>
      <c r="B165" s="45" t="s">
        <v>54</v>
      </c>
      <c r="C165" s="35" t="s">
        <v>50</v>
      </c>
      <c r="D165" s="36">
        <v>5</v>
      </c>
      <c r="E165" s="37">
        <v>150</v>
      </c>
      <c r="F165" s="24">
        <f>D165*E165</f>
        <v>750</v>
      </c>
      <c r="G165" s="59">
        <f>F165*50%+F165</f>
        <v>1125</v>
      </c>
      <c r="H165" s="59">
        <f>F165*1%</f>
        <v>7.5</v>
      </c>
      <c r="I165" s="16" t="s">
        <v>86</v>
      </c>
    </row>
    <row r="166" spans="1:9">
      <c r="A166" s="34"/>
      <c r="B166" s="27"/>
      <c r="C166" s="35"/>
      <c r="D166" s="36"/>
      <c r="E166" s="37"/>
      <c r="F166" s="47">
        <f>SUM(F161:F165)</f>
        <v>19650</v>
      </c>
      <c r="G166" s="59">
        <f>SUM(G161:G165)</f>
        <v>29475</v>
      </c>
      <c r="H166" s="59">
        <f>SUM(H161:H165)</f>
        <v>196.5</v>
      </c>
      <c r="I166" s="59"/>
    </row>
    <row r="167" spans="1:9">
      <c r="A167" s="34"/>
      <c r="B167" s="27"/>
      <c r="C167" s="35"/>
      <c r="D167" s="36"/>
      <c r="E167" s="37"/>
      <c r="F167" s="24"/>
      <c r="G167" s="59"/>
      <c r="H167" s="59"/>
      <c r="I167" s="59"/>
    </row>
    <row r="168" spans="1:9">
      <c r="A168" s="34"/>
      <c r="B168" s="34" t="s">
        <v>7</v>
      </c>
      <c r="C168" s="35"/>
      <c r="D168" s="36"/>
      <c r="E168" s="37"/>
      <c r="F168" s="48">
        <f>F155+F159+F166</f>
        <v>42517.5</v>
      </c>
      <c r="G168" s="59">
        <f>G155+G159+G166</f>
        <v>63776.25</v>
      </c>
      <c r="H168" s="59">
        <f>H155+H159+H166</f>
        <v>425.17500000000001</v>
      </c>
      <c r="I168" s="59"/>
    </row>
    <row r="169" spans="1:9">
      <c r="A169" s="34"/>
      <c r="B169" s="172" t="s">
        <v>233</v>
      </c>
      <c r="C169" s="35"/>
      <c r="D169" s="36"/>
      <c r="E169" s="37"/>
      <c r="F169" s="14">
        <f>F168*21%</f>
        <v>8928.6749999999993</v>
      </c>
      <c r="G169" s="14">
        <f>G168*21%</f>
        <v>13393.012499999999</v>
      </c>
      <c r="H169" s="59"/>
      <c r="I169" s="25"/>
    </row>
    <row r="170" spans="1:9">
      <c r="A170" s="34"/>
      <c r="B170" s="34" t="s">
        <v>9</v>
      </c>
      <c r="C170" s="35"/>
      <c r="D170" s="36"/>
      <c r="E170" s="37"/>
      <c r="F170" s="14">
        <f>SUM(F168:F169)</f>
        <v>51446.175000000003</v>
      </c>
      <c r="G170" s="59">
        <f>SUM(G169)</f>
        <v>13393.012499999999</v>
      </c>
      <c r="H170" s="59"/>
      <c r="I170" s="25"/>
    </row>
    <row r="171" spans="1:9">
      <c r="A171" s="5"/>
      <c r="B171" s="5"/>
      <c r="C171" s="9"/>
      <c r="D171" s="7"/>
      <c r="E171" s="72"/>
      <c r="F171" s="73"/>
      <c r="G171" s="74"/>
      <c r="H171" s="74"/>
      <c r="I171" s="28"/>
    </row>
    <row r="172" spans="1:9">
      <c r="A172" s="185"/>
      <c r="B172" s="185"/>
      <c r="C172" s="185"/>
      <c r="D172" s="185"/>
      <c r="E172" s="30"/>
      <c r="F172" s="33"/>
      <c r="G172" s="29"/>
      <c r="H172" s="29"/>
      <c r="I172" s="29"/>
    </row>
    <row r="173" spans="1:9">
      <c r="A173" s="49"/>
      <c r="B173" s="49" t="s">
        <v>38</v>
      </c>
      <c r="C173" s="183" t="s">
        <v>120</v>
      </c>
      <c r="D173" s="183"/>
      <c r="E173" s="183"/>
      <c r="F173" s="183"/>
      <c r="G173" s="29"/>
      <c r="H173" s="29"/>
      <c r="I173" s="29"/>
    </row>
    <row r="174" spans="1:9">
      <c r="A174" s="49"/>
      <c r="B174" s="49"/>
      <c r="C174" s="49"/>
      <c r="D174" s="49"/>
      <c r="E174" s="30"/>
      <c r="F174" s="33"/>
      <c r="G174" s="29"/>
      <c r="H174" s="29"/>
      <c r="I174" s="29"/>
    </row>
    <row r="175" spans="1:9" s="29" customFormat="1" ht="45">
      <c r="A175" s="141" t="s">
        <v>1</v>
      </c>
      <c r="B175" s="141" t="s">
        <v>2</v>
      </c>
      <c r="C175" s="141" t="s">
        <v>125</v>
      </c>
      <c r="D175" s="142" t="s">
        <v>231</v>
      </c>
      <c r="E175" s="19" t="s">
        <v>5</v>
      </c>
      <c r="F175" s="142" t="s">
        <v>230</v>
      </c>
      <c r="G175" s="142" t="s">
        <v>232</v>
      </c>
      <c r="H175" s="142" t="s">
        <v>81</v>
      </c>
      <c r="I175" s="141" t="s">
        <v>82</v>
      </c>
    </row>
    <row r="176" spans="1:9" ht="22.5">
      <c r="A176" s="21">
        <v>1</v>
      </c>
      <c r="B176" s="50" t="s">
        <v>55</v>
      </c>
      <c r="C176" s="51" t="s">
        <v>56</v>
      </c>
      <c r="D176" s="23">
        <v>7</v>
      </c>
      <c r="E176" s="37">
        <v>750</v>
      </c>
      <c r="F176" s="24">
        <f t="shared" ref="F176:F185" si="17">D176*E176</f>
        <v>5250</v>
      </c>
      <c r="G176" s="97">
        <f t="shared" ref="G176:G186" si="18">F176*50%+F176</f>
        <v>7875</v>
      </c>
      <c r="H176" s="97">
        <f t="shared" ref="H176:H186" si="19">F176*1%</f>
        <v>52.5</v>
      </c>
      <c r="I176" s="16" t="s">
        <v>86</v>
      </c>
    </row>
    <row r="177" spans="1:9" ht="22.5">
      <c r="A177" s="21">
        <v>2</v>
      </c>
      <c r="B177" s="50" t="s">
        <v>104</v>
      </c>
      <c r="C177" s="51" t="s">
        <v>105</v>
      </c>
      <c r="D177" s="23">
        <v>5</v>
      </c>
      <c r="E177" s="37">
        <v>1240</v>
      </c>
      <c r="F177" s="24">
        <f t="shared" si="17"/>
        <v>6200</v>
      </c>
      <c r="G177" s="97">
        <f t="shared" si="18"/>
        <v>9300</v>
      </c>
      <c r="H177" s="97">
        <f t="shared" si="19"/>
        <v>62</v>
      </c>
      <c r="I177" s="16" t="s">
        <v>86</v>
      </c>
    </row>
    <row r="178" spans="1:9" ht="22.5">
      <c r="A178" s="21">
        <v>3</v>
      </c>
      <c r="B178" s="50" t="s">
        <v>58</v>
      </c>
      <c r="C178" s="51" t="s">
        <v>57</v>
      </c>
      <c r="D178" s="23">
        <v>5</v>
      </c>
      <c r="E178" s="37">
        <v>2250</v>
      </c>
      <c r="F178" s="24">
        <f t="shared" si="17"/>
        <v>11250</v>
      </c>
      <c r="G178" s="97">
        <f t="shared" si="18"/>
        <v>16875</v>
      </c>
      <c r="H178" s="97">
        <f t="shared" si="19"/>
        <v>112.5</v>
      </c>
      <c r="I178" s="16" t="s">
        <v>86</v>
      </c>
    </row>
    <row r="179" spans="1:9" ht="22.5">
      <c r="A179" s="21">
        <v>4</v>
      </c>
      <c r="B179" s="50" t="s">
        <v>59</v>
      </c>
      <c r="C179" s="51" t="s">
        <v>60</v>
      </c>
      <c r="D179" s="23">
        <v>10</v>
      </c>
      <c r="E179" s="37">
        <v>960</v>
      </c>
      <c r="F179" s="24">
        <f t="shared" si="17"/>
        <v>9600</v>
      </c>
      <c r="G179" s="97">
        <f t="shared" si="18"/>
        <v>14400</v>
      </c>
      <c r="H179" s="97">
        <f t="shared" si="19"/>
        <v>96</v>
      </c>
      <c r="I179" s="16" t="s">
        <v>86</v>
      </c>
    </row>
    <row r="180" spans="1:9" ht="22.5">
      <c r="A180" s="21">
        <v>5</v>
      </c>
      <c r="B180" s="50" t="s">
        <v>61</v>
      </c>
      <c r="C180" s="51" t="s">
        <v>62</v>
      </c>
      <c r="D180" s="23">
        <v>5</v>
      </c>
      <c r="E180" s="37">
        <v>178</v>
      </c>
      <c r="F180" s="24">
        <f t="shared" si="17"/>
        <v>890</v>
      </c>
      <c r="G180" s="97">
        <f t="shared" si="18"/>
        <v>1335</v>
      </c>
      <c r="H180" s="97">
        <f t="shared" si="19"/>
        <v>8.9</v>
      </c>
      <c r="I180" s="16" t="s">
        <v>86</v>
      </c>
    </row>
    <row r="181" spans="1:9" ht="22.5">
      <c r="A181" s="21">
        <v>6</v>
      </c>
      <c r="B181" s="50" t="s">
        <v>63</v>
      </c>
      <c r="C181" s="51" t="s">
        <v>62</v>
      </c>
      <c r="D181" s="23">
        <v>5</v>
      </c>
      <c r="E181" s="37">
        <v>159</v>
      </c>
      <c r="F181" s="24">
        <f t="shared" si="17"/>
        <v>795</v>
      </c>
      <c r="G181" s="97">
        <f t="shared" si="18"/>
        <v>1192.5</v>
      </c>
      <c r="H181" s="97">
        <f t="shared" si="19"/>
        <v>7.95</v>
      </c>
      <c r="I181" s="16" t="s">
        <v>86</v>
      </c>
    </row>
    <row r="182" spans="1:9" ht="22.5">
      <c r="A182" s="21">
        <v>7</v>
      </c>
      <c r="B182" s="50" t="s">
        <v>64</v>
      </c>
      <c r="C182" s="51" t="s">
        <v>65</v>
      </c>
      <c r="D182" s="23">
        <v>8</v>
      </c>
      <c r="E182" s="37">
        <v>550</v>
      </c>
      <c r="F182" s="24">
        <f t="shared" si="17"/>
        <v>4400</v>
      </c>
      <c r="G182" s="97">
        <f t="shared" si="18"/>
        <v>6600</v>
      </c>
      <c r="H182" s="97">
        <f t="shared" si="19"/>
        <v>44</v>
      </c>
      <c r="I182" s="16" t="s">
        <v>86</v>
      </c>
    </row>
    <row r="183" spans="1:9" ht="22.5">
      <c r="A183" s="21">
        <v>8</v>
      </c>
      <c r="B183" s="50" t="s">
        <v>66</v>
      </c>
      <c r="C183" s="51" t="s">
        <v>67</v>
      </c>
      <c r="D183" s="23">
        <v>4</v>
      </c>
      <c r="E183" s="37">
        <v>889</v>
      </c>
      <c r="F183" s="24">
        <f t="shared" si="17"/>
        <v>3556</v>
      </c>
      <c r="G183" s="97">
        <f t="shared" si="18"/>
        <v>5334</v>
      </c>
      <c r="H183" s="97">
        <f t="shared" si="19"/>
        <v>35.56</v>
      </c>
      <c r="I183" s="16" t="s">
        <v>86</v>
      </c>
    </row>
    <row r="184" spans="1:9" ht="22.5">
      <c r="A184" s="21">
        <v>9</v>
      </c>
      <c r="B184" s="50" t="s">
        <v>68</v>
      </c>
      <c r="C184" s="51" t="s">
        <v>69</v>
      </c>
      <c r="D184" s="23">
        <v>8</v>
      </c>
      <c r="E184" s="37">
        <v>1753</v>
      </c>
      <c r="F184" s="24">
        <f t="shared" si="17"/>
        <v>14024</v>
      </c>
      <c r="G184" s="97">
        <f t="shared" si="18"/>
        <v>21036</v>
      </c>
      <c r="H184" s="97">
        <f t="shared" si="19"/>
        <v>140.24</v>
      </c>
      <c r="I184" s="16" t="s">
        <v>86</v>
      </c>
    </row>
    <row r="185" spans="1:9" ht="22.5">
      <c r="A185" s="21">
        <v>10</v>
      </c>
      <c r="B185" s="50" t="s">
        <v>70</v>
      </c>
      <c r="C185" s="51" t="s">
        <v>6</v>
      </c>
      <c r="D185" s="23">
        <v>1</v>
      </c>
      <c r="E185" s="37">
        <v>119</v>
      </c>
      <c r="F185" s="24">
        <f t="shared" si="17"/>
        <v>119</v>
      </c>
      <c r="G185" s="97">
        <f t="shared" si="18"/>
        <v>178.5</v>
      </c>
      <c r="H185" s="97">
        <f t="shared" si="19"/>
        <v>1.19</v>
      </c>
      <c r="I185" s="16" t="s">
        <v>86</v>
      </c>
    </row>
    <row r="186" spans="1:9" ht="22.5">
      <c r="A186" s="21">
        <v>11</v>
      </c>
      <c r="B186" s="50" t="s">
        <v>71</v>
      </c>
      <c r="C186" s="51" t="s">
        <v>6</v>
      </c>
      <c r="D186" s="23">
        <v>1</v>
      </c>
      <c r="E186" s="37">
        <v>482</v>
      </c>
      <c r="F186" s="24">
        <f>D186*E186</f>
        <v>482</v>
      </c>
      <c r="G186" s="97">
        <f t="shared" si="18"/>
        <v>723</v>
      </c>
      <c r="H186" s="97">
        <f t="shared" si="19"/>
        <v>4.82</v>
      </c>
      <c r="I186" s="16" t="s">
        <v>86</v>
      </c>
    </row>
    <row r="187" spans="1:9">
      <c r="A187" s="21"/>
      <c r="B187" s="21" t="s">
        <v>7</v>
      </c>
      <c r="C187" s="21"/>
      <c r="D187" s="21"/>
      <c r="E187" s="37"/>
      <c r="F187" s="24">
        <f>SUM(F176:F186)</f>
        <v>56566</v>
      </c>
      <c r="G187" s="97">
        <f>SUM(G176:G186)</f>
        <v>84849</v>
      </c>
      <c r="H187" s="97">
        <f>SUM(H176:H186)</f>
        <v>565.66000000000008</v>
      </c>
      <c r="I187" s="16"/>
    </row>
    <row r="188" spans="1:9">
      <c r="A188" s="21"/>
      <c r="B188" s="172" t="s">
        <v>233</v>
      </c>
      <c r="C188" s="21"/>
      <c r="D188" s="21"/>
      <c r="E188" s="37"/>
      <c r="F188" s="14">
        <f>F187*21%</f>
        <v>11878.859999999999</v>
      </c>
      <c r="G188" s="14">
        <f>G187*21%</f>
        <v>17818.29</v>
      </c>
      <c r="H188" s="97"/>
      <c r="I188" s="25"/>
    </row>
    <row r="189" spans="1:9">
      <c r="A189" s="21"/>
      <c r="B189" s="21" t="s">
        <v>9</v>
      </c>
      <c r="C189" s="21"/>
      <c r="D189" s="21"/>
      <c r="E189" s="37"/>
      <c r="F189" s="24">
        <f>SUM(F187:F188)</f>
        <v>68444.86</v>
      </c>
      <c r="G189" s="97">
        <f>SUM(G187:G188)</f>
        <v>102667.29000000001</v>
      </c>
      <c r="H189" s="97"/>
      <c r="I189" s="25"/>
    </row>
    <row r="190" spans="1:9">
      <c r="A190" s="52"/>
      <c r="B190" s="52"/>
      <c r="C190" s="52"/>
      <c r="D190" s="52"/>
      <c r="E190" s="30"/>
      <c r="F190" s="33"/>
      <c r="G190" s="29"/>
      <c r="H190" s="106"/>
      <c r="I190" s="29"/>
    </row>
    <row r="191" spans="1:9">
      <c r="A191" s="67"/>
      <c r="B191" s="30"/>
      <c r="D191" s="30"/>
      <c r="E191" s="30"/>
      <c r="F191" s="30"/>
      <c r="G191" s="82"/>
      <c r="H191" s="82"/>
      <c r="I191" s="82"/>
    </row>
    <row r="192" spans="1:9">
      <c r="A192" s="67"/>
      <c r="B192" s="30"/>
      <c r="C192" s="30"/>
      <c r="D192" s="30"/>
      <c r="E192" s="30"/>
      <c r="F192" s="30"/>
      <c r="G192" s="82"/>
      <c r="H192" s="82"/>
      <c r="I192" s="82"/>
    </row>
    <row r="193" spans="1:9">
      <c r="A193" s="67"/>
      <c r="B193" s="107" t="s">
        <v>246</v>
      </c>
      <c r="C193" s="126" t="s">
        <v>72</v>
      </c>
      <c r="D193" s="30"/>
      <c r="E193" s="30"/>
      <c r="F193" s="30"/>
      <c r="G193" s="82"/>
      <c r="H193" s="82"/>
      <c r="I193" s="82"/>
    </row>
    <row r="194" spans="1:9">
      <c r="A194" s="67"/>
      <c r="B194" s="79"/>
      <c r="C194" s="30"/>
      <c r="D194" s="30"/>
      <c r="E194" s="30"/>
      <c r="F194" s="30"/>
      <c r="G194" s="82"/>
      <c r="H194" s="82"/>
      <c r="I194" s="82"/>
    </row>
    <row r="195" spans="1:9">
      <c r="A195" s="67"/>
      <c r="B195" s="79"/>
      <c r="C195" s="30"/>
      <c r="D195" s="30"/>
      <c r="E195" s="30"/>
      <c r="F195" s="30"/>
      <c r="G195" s="82"/>
      <c r="H195" s="82"/>
      <c r="I195" s="82"/>
    </row>
    <row r="196" spans="1:9" s="29" customFormat="1" ht="45">
      <c r="A196" s="141" t="s">
        <v>1</v>
      </c>
      <c r="B196" s="141" t="s">
        <v>2</v>
      </c>
      <c r="C196" s="141" t="s">
        <v>125</v>
      </c>
      <c r="D196" s="142" t="s">
        <v>231</v>
      </c>
      <c r="E196" s="19" t="s">
        <v>5</v>
      </c>
      <c r="F196" s="142" t="s">
        <v>230</v>
      </c>
      <c r="G196" s="142" t="s">
        <v>232</v>
      </c>
      <c r="H196" s="142" t="s">
        <v>81</v>
      </c>
      <c r="I196" s="141" t="s">
        <v>82</v>
      </c>
    </row>
    <row r="197" spans="1:9" ht="22.5">
      <c r="A197" s="103">
        <v>1</v>
      </c>
      <c r="B197" s="85" t="s">
        <v>73</v>
      </c>
      <c r="C197" s="86" t="s">
        <v>32</v>
      </c>
      <c r="D197" s="91">
        <v>4</v>
      </c>
      <c r="E197" s="37">
        <v>195</v>
      </c>
      <c r="F197" s="37">
        <f>D197*E197</f>
        <v>780</v>
      </c>
      <c r="G197" s="102">
        <f>F197*50%+F197</f>
        <v>1170</v>
      </c>
      <c r="H197" s="102">
        <f>F197*1%</f>
        <v>7.8</v>
      </c>
      <c r="I197" s="90" t="s">
        <v>86</v>
      </c>
    </row>
    <row r="198" spans="1:9" ht="22.5">
      <c r="A198" s="103">
        <v>2</v>
      </c>
      <c r="B198" s="85" t="s">
        <v>74</v>
      </c>
      <c r="C198" s="86" t="s">
        <v>75</v>
      </c>
      <c r="D198" s="91">
        <v>4</v>
      </c>
      <c r="E198" s="37">
        <v>1500</v>
      </c>
      <c r="F198" s="37">
        <f>D198*E198</f>
        <v>6000</v>
      </c>
      <c r="G198" s="102">
        <f>F198*50%+F198</f>
        <v>9000</v>
      </c>
      <c r="H198" s="102">
        <f>F198*1%</f>
        <v>60</v>
      </c>
      <c r="I198" s="90" t="s">
        <v>86</v>
      </c>
    </row>
    <row r="199" spans="1:9" ht="22.5">
      <c r="A199" s="103">
        <v>3</v>
      </c>
      <c r="B199" s="85" t="s">
        <v>76</v>
      </c>
      <c r="C199" s="86" t="s">
        <v>77</v>
      </c>
      <c r="D199" s="91">
        <v>6</v>
      </c>
      <c r="E199" s="37">
        <v>200</v>
      </c>
      <c r="F199" s="37">
        <f>D199*E199</f>
        <v>1200</v>
      </c>
      <c r="G199" s="102">
        <f>F199*50%+F199</f>
        <v>1800</v>
      </c>
      <c r="H199" s="102">
        <f>F199*1%</f>
        <v>12</v>
      </c>
      <c r="I199" s="90" t="s">
        <v>86</v>
      </c>
    </row>
    <row r="200" spans="1:9" ht="22.5">
      <c r="A200" s="71"/>
      <c r="B200" s="85" t="s">
        <v>7</v>
      </c>
      <c r="C200" s="86"/>
      <c r="D200" s="91"/>
      <c r="E200" s="37"/>
      <c r="F200" s="37">
        <f>SUM(F197:F199)</f>
        <v>7980</v>
      </c>
      <c r="G200" s="102">
        <f>SUM(G197:G199)</f>
        <v>11970</v>
      </c>
      <c r="H200" s="102">
        <f>SUM(H197:H199)</f>
        <v>79.8</v>
      </c>
      <c r="I200" s="90" t="s">
        <v>86</v>
      </c>
    </row>
    <row r="201" spans="1:9">
      <c r="A201" s="71"/>
      <c r="B201" s="172" t="s">
        <v>233</v>
      </c>
      <c r="C201" s="86"/>
      <c r="D201" s="91"/>
      <c r="E201" s="37"/>
      <c r="F201" s="14">
        <f>F200*21%</f>
        <v>1675.8</v>
      </c>
      <c r="G201" s="14">
        <f>G200*21%</f>
        <v>2513.6999999999998</v>
      </c>
      <c r="H201" s="102"/>
      <c r="I201" s="92"/>
    </row>
    <row r="202" spans="1:9">
      <c r="A202" s="71"/>
      <c r="B202" s="85" t="s">
        <v>9</v>
      </c>
      <c r="C202" s="86"/>
      <c r="D202" s="91"/>
      <c r="E202" s="37"/>
      <c r="F202" s="37">
        <f>SUM(F200:F201)</f>
        <v>9655.7999999999993</v>
      </c>
      <c r="G202" s="102">
        <f>SUM(G200:G201)</f>
        <v>14483.7</v>
      </c>
      <c r="H202" s="102"/>
      <c r="I202" s="92"/>
    </row>
    <row r="203" spans="1:9">
      <c r="A203" s="63"/>
      <c r="B203" s="63"/>
      <c r="C203" s="70"/>
      <c r="D203" s="65"/>
      <c r="E203" s="76"/>
      <c r="F203" s="76"/>
      <c r="G203" s="77"/>
      <c r="H203" s="77"/>
      <c r="I203" s="78"/>
    </row>
    <row r="204" spans="1:9">
      <c r="A204" s="63"/>
      <c r="B204" s="63"/>
      <c r="C204" s="70"/>
      <c r="D204" s="65"/>
      <c r="E204" s="76"/>
      <c r="F204" s="76"/>
      <c r="G204" s="77"/>
      <c r="H204" s="77"/>
      <c r="I204" s="78"/>
    </row>
    <row r="205" spans="1:9">
      <c r="A205" s="69"/>
      <c r="B205" s="79"/>
      <c r="C205" s="127" t="s">
        <v>106</v>
      </c>
      <c r="D205" s="79"/>
      <c r="E205" s="30"/>
      <c r="F205" s="30"/>
      <c r="G205" s="82"/>
      <c r="H205" s="82"/>
      <c r="I205" s="82"/>
    </row>
    <row r="206" spans="1:9">
      <c r="A206" s="69"/>
      <c r="B206" s="107" t="s">
        <v>247</v>
      </c>
      <c r="C206" s="79"/>
      <c r="D206" s="79"/>
      <c r="E206" s="30"/>
      <c r="F206" s="30"/>
      <c r="G206" s="82"/>
      <c r="H206" s="82"/>
      <c r="I206" s="82"/>
    </row>
    <row r="207" spans="1:9" s="29" customFormat="1" ht="45">
      <c r="A207" s="141" t="s">
        <v>1</v>
      </c>
      <c r="B207" s="141" t="s">
        <v>2</v>
      </c>
      <c r="C207" s="141" t="s">
        <v>125</v>
      </c>
      <c r="D207" s="142" t="s">
        <v>231</v>
      </c>
      <c r="E207" s="19" t="s">
        <v>5</v>
      </c>
      <c r="F207" s="142" t="s">
        <v>230</v>
      </c>
      <c r="G207" s="142" t="s">
        <v>232</v>
      </c>
      <c r="H207" s="142" t="s">
        <v>81</v>
      </c>
      <c r="I207" s="141" t="s">
        <v>82</v>
      </c>
    </row>
    <row r="208" spans="1:9" ht="22.5">
      <c r="A208" s="103">
        <v>1</v>
      </c>
      <c r="B208" s="85" t="s">
        <v>107</v>
      </c>
      <c r="C208" s="86" t="s">
        <v>108</v>
      </c>
      <c r="D208" s="91">
        <v>3</v>
      </c>
      <c r="E208" s="37">
        <v>1100</v>
      </c>
      <c r="F208" s="37">
        <f>D208*E208</f>
        <v>3300</v>
      </c>
      <c r="G208" s="102">
        <f>F208*50%+F208</f>
        <v>4950</v>
      </c>
      <c r="H208" s="102">
        <f>F208*1%</f>
        <v>33</v>
      </c>
      <c r="I208" s="90" t="s">
        <v>86</v>
      </c>
    </row>
    <row r="209" spans="1:9" ht="22.5">
      <c r="A209" s="108">
        <v>2</v>
      </c>
      <c r="B209" s="85" t="s">
        <v>111</v>
      </c>
      <c r="C209" s="86" t="s">
        <v>113</v>
      </c>
      <c r="D209" s="91">
        <v>2</v>
      </c>
      <c r="E209" s="37">
        <v>1500</v>
      </c>
      <c r="F209" s="37">
        <f>D209*E209</f>
        <v>3000</v>
      </c>
      <c r="G209" s="102">
        <f>F209*50%+F209</f>
        <v>4500</v>
      </c>
      <c r="H209" s="102">
        <f>F209*1%</f>
        <v>30</v>
      </c>
      <c r="I209" s="90" t="s">
        <v>86</v>
      </c>
    </row>
    <row r="210" spans="1:9" ht="22.5">
      <c r="A210" s="103">
        <v>3</v>
      </c>
      <c r="B210" s="85" t="s">
        <v>109</v>
      </c>
      <c r="C210" s="86" t="s">
        <v>6</v>
      </c>
      <c r="D210" s="91">
        <v>1</v>
      </c>
      <c r="E210" s="37">
        <v>1500</v>
      </c>
      <c r="F210" s="37">
        <f>D210*E210</f>
        <v>1500</v>
      </c>
      <c r="G210" s="102">
        <f>F210*50%+F210</f>
        <v>2250</v>
      </c>
      <c r="H210" s="102">
        <f>F210*1%</f>
        <v>15</v>
      </c>
      <c r="I210" s="90" t="s">
        <v>86</v>
      </c>
    </row>
    <row r="211" spans="1:9" ht="22.5">
      <c r="A211" s="103">
        <v>4</v>
      </c>
      <c r="B211" s="85" t="s">
        <v>112</v>
      </c>
      <c r="C211" s="86" t="s">
        <v>110</v>
      </c>
      <c r="D211" s="91">
        <v>2</v>
      </c>
      <c r="E211" s="37">
        <v>5</v>
      </c>
      <c r="F211" s="37">
        <f>D211*E211</f>
        <v>10</v>
      </c>
      <c r="G211" s="102">
        <f>F211*50%+F211</f>
        <v>15</v>
      </c>
      <c r="H211" s="102">
        <f>F211*1%</f>
        <v>0.1</v>
      </c>
      <c r="I211" s="90" t="s">
        <v>86</v>
      </c>
    </row>
    <row r="212" spans="1:9" ht="22.5">
      <c r="A212" s="103"/>
      <c r="B212" s="85" t="s">
        <v>7</v>
      </c>
      <c r="C212" s="86"/>
      <c r="D212" s="91"/>
      <c r="E212" s="37"/>
      <c r="F212" s="37">
        <f>SUM(F208:F211)</f>
        <v>7810</v>
      </c>
      <c r="G212" s="102">
        <f>SUM(G208:G211)</f>
        <v>11715</v>
      </c>
      <c r="H212" s="102">
        <f>SUM(H208:H211)</f>
        <v>78.099999999999994</v>
      </c>
      <c r="I212" s="90" t="s">
        <v>86</v>
      </c>
    </row>
    <row r="213" spans="1:9">
      <c r="A213" s="71"/>
      <c r="B213" s="172" t="s">
        <v>233</v>
      </c>
      <c r="C213" s="86"/>
      <c r="D213" s="91"/>
      <c r="E213" s="37"/>
      <c r="F213" s="14">
        <f>F212*21%</f>
        <v>1640.1</v>
      </c>
      <c r="G213" s="14">
        <f>G212*21%</f>
        <v>2460.15</v>
      </c>
      <c r="H213" s="102"/>
      <c r="I213" s="92"/>
    </row>
    <row r="214" spans="1:9">
      <c r="A214" s="71"/>
      <c r="B214" s="85" t="s">
        <v>9</v>
      </c>
      <c r="C214" s="86"/>
      <c r="D214" s="91"/>
      <c r="E214" s="37"/>
      <c r="F214" s="37">
        <f>SUM(F212:F213)</f>
        <v>9450.1</v>
      </c>
      <c r="G214" s="102">
        <f>SUM(G212:G213)</f>
        <v>14175.15</v>
      </c>
      <c r="H214" s="102"/>
      <c r="I214" s="92"/>
    </row>
    <row r="215" spans="1:9">
      <c r="A215" s="63"/>
      <c r="B215" s="83"/>
      <c r="C215" s="84"/>
      <c r="D215" s="80"/>
      <c r="E215" s="72"/>
      <c r="F215" s="72"/>
      <c r="G215" s="111"/>
      <c r="H215" s="111"/>
      <c r="I215" s="112"/>
    </row>
    <row r="216" spans="1:9">
      <c r="A216" s="163" t="s">
        <v>248</v>
      </c>
      <c r="C216" s="123" t="s">
        <v>258</v>
      </c>
      <c r="D216" s="80"/>
      <c r="E216" s="72"/>
      <c r="F216" s="72"/>
      <c r="G216" s="111"/>
      <c r="H216" s="111"/>
      <c r="I216" s="112"/>
    </row>
    <row r="217" spans="1:9">
      <c r="A217" s="63"/>
      <c r="B217" s="83"/>
      <c r="C217" s="84"/>
      <c r="D217" s="80"/>
      <c r="E217" s="72"/>
      <c r="F217" s="72"/>
      <c r="G217" s="111"/>
      <c r="H217" s="111"/>
      <c r="I217" s="112"/>
    </row>
    <row r="218" spans="1:9">
      <c r="A218" s="159"/>
      <c r="B218" s="159"/>
      <c r="C218" s="181" t="s">
        <v>259</v>
      </c>
      <c r="D218" s="160"/>
      <c r="E218" s="161"/>
      <c r="F218" s="161"/>
      <c r="G218" s="162"/>
      <c r="H218" s="111"/>
      <c r="I218" s="112"/>
    </row>
    <row r="219" spans="1:9">
      <c r="B219" s="164"/>
      <c r="C219" s="2"/>
      <c r="D219" s="2"/>
      <c r="E219" s="165"/>
      <c r="F219" s="165"/>
      <c r="G219" s="165"/>
      <c r="H219" s="111"/>
      <c r="I219" s="112"/>
    </row>
    <row r="220" spans="1:9" ht="45.75">
      <c r="A220" s="141" t="s">
        <v>1</v>
      </c>
      <c r="B220" s="141" t="s">
        <v>2</v>
      </c>
      <c r="C220" s="141" t="s">
        <v>125</v>
      </c>
      <c r="D220" s="142" t="s">
        <v>231</v>
      </c>
      <c r="E220" s="19" t="s">
        <v>5</v>
      </c>
      <c r="F220" s="142" t="s">
        <v>230</v>
      </c>
      <c r="G220" s="142" t="s">
        <v>232</v>
      </c>
      <c r="H220" s="142" t="s">
        <v>81</v>
      </c>
      <c r="I220" s="141" t="s">
        <v>82</v>
      </c>
    </row>
    <row r="221" spans="1:9" ht="22.5">
      <c r="A221" s="166">
        <v>1</v>
      </c>
      <c r="B221" s="167" t="s">
        <v>223</v>
      </c>
      <c r="C221" s="168" t="s">
        <v>224</v>
      </c>
      <c r="D221" s="166">
        <v>5</v>
      </c>
      <c r="E221" s="169">
        <v>1380</v>
      </c>
      <c r="F221" s="37">
        <f>D221*E221</f>
        <v>6900</v>
      </c>
      <c r="G221" s="102">
        <f>F221*50%+F221</f>
        <v>10350</v>
      </c>
      <c r="H221" s="102">
        <f>F221*1%</f>
        <v>69</v>
      </c>
      <c r="I221" s="90" t="s">
        <v>86</v>
      </c>
    </row>
    <row r="222" spans="1:9" ht="22.5">
      <c r="A222" s="166">
        <v>2</v>
      </c>
      <c r="B222" s="167" t="s">
        <v>225</v>
      </c>
      <c r="C222" s="168" t="s">
        <v>224</v>
      </c>
      <c r="D222" s="166">
        <v>78</v>
      </c>
      <c r="E222" s="169">
        <v>1100</v>
      </c>
      <c r="F222" s="37">
        <f>D222*E222</f>
        <v>85800</v>
      </c>
      <c r="G222" s="102">
        <f>F222*50%+F222</f>
        <v>128700</v>
      </c>
      <c r="H222" s="102">
        <f>F222*1%</f>
        <v>858</v>
      </c>
      <c r="I222" s="90" t="s">
        <v>86</v>
      </c>
    </row>
    <row r="223" spans="1:9" ht="22.5">
      <c r="A223" s="166">
        <v>3</v>
      </c>
      <c r="B223" s="167" t="s">
        <v>226</v>
      </c>
      <c r="C223" s="168" t="s">
        <v>224</v>
      </c>
      <c r="D223" s="166">
        <v>15</v>
      </c>
      <c r="E223" s="169">
        <v>1380</v>
      </c>
      <c r="F223" s="37">
        <f>D223*E223</f>
        <v>20700</v>
      </c>
      <c r="G223" s="102">
        <f>F223*50%+F223</f>
        <v>31050</v>
      </c>
      <c r="H223" s="102">
        <f>F223*1%</f>
        <v>207</v>
      </c>
      <c r="I223" s="90" t="s">
        <v>86</v>
      </c>
    </row>
    <row r="224" spans="1:9" ht="22.5">
      <c r="A224" s="166">
        <v>4</v>
      </c>
      <c r="B224" s="167" t="s">
        <v>227</v>
      </c>
      <c r="C224" s="168" t="s">
        <v>224</v>
      </c>
      <c r="D224" s="166">
        <v>2</v>
      </c>
      <c r="E224" s="169">
        <v>3000</v>
      </c>
      <c r="F224" s="37">
        <f>D224*E224</f>
        <v>6000</v>
      </c>
      <c r="G224" s="102">
        <f>F224*50%+F224</f>
        <v>9000</v>
      </c>
      <c r="H224" s="102">
        <f>F224*1%</f>
        <v>60</v>
      </c>
      <c r="I224" s="90" t="s">
        <v>86</v>
      </c>
    </row>
    <row r="225" spans="1:9">
      <c r="A225" s="166"/>
      <c r="B225" s="170" t="s">
        <v>7</v>
      </c>
      <c r="C225" s="166"/>
      <c r="D225" s="166"/>
      <c r="E225" s="169"/>
      <c r="F225" s="171">
        <f>SUM(F221:F224)</f>
        <v>119400</v>
      </c>
      <c r="G225" s="171">
        <f>SUM(G221:G224)</f>
        <v>179100</v>
      </c>
      <c r="H225" s="102">
        <f>F225*1%</f>
        <v>1194</v>
      </c>
      <c r="I225" s="90"/>
    </row>
    <row r="226" spans="1:9">
      <c r="A226" s="166"/>
      <c r="B226" s="172" t="s">
        <v>233</v>
      </c>
      <c r="C226" s="166"/>
      <c r="D226" s="166"/>
      <c r="E226" s="169"/>
      <c r="F226" s="14">
        <f>F225*21%</f>
        <v>25074</v>
      </c>
      <c r="G226" s="14">
        <f>G225*21%</f>
        <v>37611</v>
      </c>
      <c r="H226" s="102"/>
      <c r="I226" s="92"/>
    </row>
    <row r="227" spans="1:9">
      <c r="A227" s="166"/>
      <c r="B227" s="170" t="s">
        <v>9</v>
      </c>
      <c r="C227" s="166"/>
      <c r="D227" s="166"/>
      <c r="E227" s="169"/>
      <c r="F227" s="171">
        <f>SUM(F225:F226)</f>
        <v>144474</v>
      </c>
      <c r="G227" s="171">
        <f>SUM(G225:G226)</f>
        <v>216711</v>
      </c>
      <c r="H227" s="102"/>
      <c r="I227" s="92"/>
    </row>
    <row r="228" spans="1:9">
      <c r="A228" s="173"/>
      <c r="B228" s="83"/>
      <c r="C228" s="84"/>
      <c r="D228" s="80"/>
      <c r="E228" s="72"/>
      <c r="F228" s="72"/>
      <c r="G228" s="111"/>
      <c r="H228" s="111"/>
      <c r="I228" s="112"/>
    </row>
    <row r="229" spans="1:9">
      <c r="A229" s="2"/>
      <c r="B229" s="182" t="s">
        <v>260</v>
      </c>
      <c r="C229" s="182"/>
      <c r="D229" s="182"/>
      <c r="E229" s="174"/>
      <c r="F229" s="174"/>
      <c r="G229" s="174"/>
      <c r="H229" s="111"/>
      <c r="I229" s="112"/>
    </row>
    <row r="230" spans="1:9">
      <c r="A230" s="2"/>
      <c r="B230" s="175"/>
      <c r="C230" s="2"/>
      <c r="D230" s="2"/>
      <c r="E230" s="174"/>
      <c r="F230" s="174"/>
      <c r="G230" s="174"/>
      <c r="H230" s="111"/>
      <c r="I230" s="112"/>
    </row>
    <row r="231" spans="1:9">
      <c r="A231" s="163"/>
      <c r="B231" s="175"/>
      <c r="C231" s="2"/>
      <c r="D231" s="2"/>
      <c r="E231" s="174"/>
      <c r="F231" s="174"/>
      <c r="G231" s="174"/>
      <c r="H231" s="111"/>
      <c r="I231" s="112"/>
    </row>
    <row r="232" spans="1:9" ht="45.75">
      <c r="A232" s="141" t="s">
        <v>1</v>
      </c>
      <c r="B232" s="141" t="s">
        <v>2</v>
      </c>
      <c r="C232" s="141" t="s">
        <v>125</v>
      </c>
      <c r="D232" s="142" t="s">
        <v>231</v>
      </c>
      <c r="E232" s="19" t="s">
        <v>5</v>
      </c>
      <c r="F232" s="142" t="s">
        <v>230</v>
      </c>
      <c r="G232" s="142" t="s">
        <v>232</v>
      </c>
      <c r="H232" s="142" t="s">
        <v>81</v>
      </c>
      <c r="I232" s="141" t="s">
        <v>82</v>
      </c>
    </row>
    <row r="233" spans="1:9" ht="22.5">
      <c r="A233" s="166">
        <v>1</v>
      </c>
      <c r="B233" s="167" t="s">
        <v>228</v>
      </c>
      <c r="C233" s="168" t="s">
        <v>224</v>
      </c>
      <c r="D233" s="166">
        <v>55</v>
      </c>
      <c r="E233" s="169">
        <v>1250</v>
      </c>
      <c r="F233" s="37">
        <f>D233*E233</f>
        <v>68750</v>
      </c>
      <c r="G233" s="102">
        <f>F233*50%+F233</f>
        <v>103125</v>
      </c>
      <c r="H233" s="102">
        <f>F233*1%</f>
        <v>687.5</v>
      </c>
      <c r="I233" s="90" t="s">
        <v>86</v>
      </c>
    </row>
    <row r="234" spans="1:9">
      <c r="A234" s="166"/>
      <c r="B234" s="170" t="s">
        <v>7</v>
      </c>
      <c r="C234" s="166"/>
      <c r="D234" s="166"/>
      <c r="E234" s="169"/>
      <c r="F234" s="171">
        <f>SUM(F233)</f>
        <v>68750</v>
      </c>
      <c r="G234" s="171">
        <f>SUM(G233)</f>
        <v>103125</v>
      </c>
      <c r="H234" s="102"/>
      <c r="I234" s="92"/>
    </row>
    <row r="235" spans="1:9">
      <c r="A235" s="166"/>
      <c r="B235" s="172" t="s">
        <v>233</v>
      </c>
      <c r="C235" s="166"/>
      <c r="D235" s="166"/>
      <c r="E235" s="169"/>
      <c r="F235" s="14">
        <f>F234*21%</f>
        <v>14437.5</v>
      </c>
      <c r="G235" s="14">
        <f>G234*21%</f>
        <v>21656.25</v>
      </c>
      <c r="H235" s="102"/>
      <c r="I235" s="92"/>
    </row>
    <row r="236" spans="1:9">
      <c r="A236" s="166"/>
      <c r="B236" s="170" t="s">
        <v>9</v>
      </c>
      <c r="C236" s="166"/>
      <c r="D236" s="166"/>
      <c r="E236" s="169"/>
      <c r="F236" s="171">
        <f>SUM(F234:F235)</f>
        <v>83187.5</v>
      </c>
      <c r="G236" s="171">
        <f>SUM(G234:G235)</f>
        <v>124781.25</v>
      </c>
      <c r="H236" s="102"/>
      <c r="I236" s="92"/>
    </row>
    <row r="237" spans="1:9">
      <c r="A237" s="173"/>
      <c r="B237" s="173"/>
      <c r="C237" s="176"/>
      <c r="D237" s="177"/>
      <c r="E237" s="178"/>
      <c r="F237" s="178"/>
      <c r="G237" s="77"/>
      <c r="H237" s="77"/>
      <c r="I237" s="78"/>
    </row>
    <row r="238" spans="1:9">
      <c r="A238" s="63"/>
      <c r="B238" s="83"/>
      <c r="C238" s="84"/>
      <c r="D238" s="80"/>
      <c r="E238" s="72"/>
      <c r="F238" s="72"/>
      <c r="G238" s="111"/>
      <c r="H238" s="111"/>
      <c r="I238" s="112"/>
    </row>
    <row r="239" spans="1:9">
      <c r="A239" s="63"/>
      <c r="B239" s="83"/>
      <c r="C239" s="84"/>
      <c r="D239" s="80"/>
      <c r="E239" s="72"/>
      <c r="F239" s="72"/>
      <c r="G239" s="111"/>
      <c r="H239" s="111"/>
      <c r="I239" s="112"/>
    </row>
    <row r="240" spans="1:9">
      <c r="A240" s="53"/>
      <c r="B240" s="53"/>
      <c r="C240" s="53"/>
      <c r="D240" s="29"/>
      <c r="F240" s="29"/>
      <c r="G240" s="29"/>
      <c r="H240" s="29"/>
      <c r="I240" s="29"/>
    </row>
    <row r="241" spans="1:9" ht="34.5">
      <c r="A241" s="34" t="s">
        <v>78</v>
      </c>
      <c r="B241" s="55" t="s">
        <v>79</v>
      </c>
      <c r="C241" s="20" t="s">
        <v>230</v>
      </c>
      <c r="D241" s="20" t="s">
        <v>85</v>
      </c>
      <c r="E241" s="110"/>
      <c r="F241" s="29"/>
      <c r="G241" s="29"/>
      <c r="H241" s="29"/>
      <c r="I241" s="29"/>
    </row>
    <row r="242" spans="1:9">
      <c r="A242" s="34">
        <v>1</v>
      </c>
      <c r="B242" s="34" t="s">
        <v>229</v>
      </c>
      <c r="C242" s="97">
        <v>634291.24</v>
      </c>
      <c r="D242" s="39">
        <f t="shared" ref="D242:D250" si="20">C242*1.5</f>
        <v>951436.86</v>
      </c>
      <c r="E242" s="74"/>
      <c r="F242" s="29"/>
      <c r="G242" s="29"/>
      <c r="H242" s="29"/>
      <c r="I242" s="29"/>
    </row>
    <row r="243" spans="1:9">
      <c r="A243" s="34">
        <v>2</v>
      </c>
      <c r="B243" s="34" t="s">
        <v>249</v>
      </c>
      <c r="C243" s="98">
        <v>177780</v>
      </c>
      <c r="D243" s="39">
        <f t="shared" si="20"/>
        <v>266670</v>
      </c>
      <c r="E243" s="74"/>
      <c r="F243" s="29"/>
      <c r="G243" s="29"/>
      <c r="H243" s="29"/>
      <c r="I243" s="29"/>
    </row>
    <row r="244" spans="1:9">
      <c r="A244" s="34">
        <v>3</v>
      </c>
      <c r="B244" s="34" t="s">
        <v>250</v>
      </c>
      <c r="C244" s="97">
        <v>1550</v>
      </c>
      <c r="D244" s="39">
        <f t="shared" si="20"/>
        <v>2325</v>
      </c>
      <c r="E244" s="74"/>
      <c r="F244" s="29"/>
      <c r="G244" s="29"/>
      <c r="H244" s="29"/>
      <c r="I244" s="29"/>
    </row>
    <row r="245" spans="1:9">
      <c r="A245" s="34">
        <v>4</v>
      </c>
      <c r="B245" s="56" t="s">
        <v>251</v>
      </c>
      <c r="C245" s="97">
        <v>52540</v>
      </c>
      <c r="D245" s="39">
        <f t="shared" si="20"/>
        <v>78810</v>
      </c>
      <c r="E245" s="74"/>
      <c r="F245" s="29"/>
      <c r="G245" s="29"/>
      <c r="H245" s="29"/>
      <c r="I245" s="29"/>
    </row>
    <row r="246" spans="1:9">
      <c r="A246" s="34">
        <v>5</v>
      </c>
      <c r="B246" s="95" t="s">
        <v>252</v>
      </c>
      <c r="C246" s="96">
        <v>39960</v>
      </c>
      <c r="D246" s="39">
        <f t="shared" si="20"/>
        <v>59940</v>
      </c>
      <c r="E246" s="74"/>
      <c r="F246" s="29"/>
      <c r="G246" s="29"/>
      <c r="H246" s="29"/>
      <c r="I246" s="29"/>
    </row>
    <row r="247" spans="1:9">
      <c r="A247" s="34">
        <v>6</v>
      </c>
      <c r="B247" s="56" t="s">
        <v>253</v>
      </c>
      <c r="C247" s="97">
        <v>42517.5</v>
      </c>
      <c r="D247" s="39">
        <f t="shared" si="20"/>
        <v>63776.25</v>
      </c>
      <c r="E247" s="74"/>
      <c r="F247" s="29"/>
      <c r="G247" s="29"/>
      <c r="H247" s="29"/>
      <c r="I247" s="29"/>
    </row>
    <row r="248" spans="1:9">
      <c r="A248" s="34">
        <v>7</v>
      </c>
      <c r="B248" s="56" t="s">
        <v>254</v>
      </c>
      <c r="C248" s="99">
        <v>56566</v>
      </c>
      <c r="D248" s="39">
        <f t="shared" si="20"/>
        <v>84849</v>
      </c>
      <c r="E248" s="74"/>
      <c r="F248" s="29"/>
      <c r="G248" s="29"/>
      <c r="H248" s="29"/>
      <c r="I248" s="29"/>
    </row>
    <row r="249" spans="1:9">
      <c r="A249" s="34">
        <v>8</v>
      </c>
      <c r="B249" s="56" t="s">
        <v>255</v>
      </c>
      <c r="C249" s="97">
        <v>7980</v>
      </c>
      <c r="D249" s="39">
        <f>C249*1.5</f>
        <v>11970</v>
      </c>
      <c r="E249" s="74"/>
      <c r="F249" s="29"/>
      <c r="G249" s="29"/>
      <c r="H249" s="29"/>
      <c r="I249" s="29"/>
    </row>
    <row r="250" spans="1:9">
      <c r="A250" s="34">
        <v>9</v>
      </c>
      <c r="B250" s="30" t="s">
        <v>256</v>
      </c>
      <c r="C250" s="97">
        <v>7810</v>
      </c>
      <c r="D250" s="39">
        <f t="shared" si="20"/>
        <v>11715</v>
      </c>
      <c r="E250" s="74"/>
      <c r="F250" s="29"/>
      <c r="G250" s="29"/>
      <c r="H250" s="29"/>
      <c r="I250" s="29"/>
    </row>
    <row r="251" spans="1:9" ht="23.25">
      <c r="A251" s="34">
        <v>10</v>
      </c>
      <c r="B251" s="180" t="s">
        <v>261</v>
      </c>
      <c r="C251" s="97">
        <v>188150</v>
      </c>
      <c r="D251" s="39">
        <v>282225</v>
      </c>
      <c r="E251" s="74"/>
      <c r="F251" s="29"/>
      <c r="G251" s="29"/>
      <c r="H251" s="29"/>
      <c r="I251" s="29"/>
    </row>
    <row r="252" spans="1:9">
      <c r="A252" s="27"/>
      <c r="B252" s="57" t="s">
        <v>80</v>
      </c>
      <c r="C252" s="37">
        <f>SUM(C242:C251)</f>
        <v>1209144.74</v>
      </c>
      <c r="D252" s="37">
        <f>SUM(D242:D251)</f>
        <v>1813717.1099999999</v>
      </c>
      <c r="E252" s="74"/>
      <c r="F252" s="29"/>
      <c r="G252" s="29"/>
      <c r="H252" s="29"/>
      <c r="I252" s="29"/>
    </row>
    <row r="253" spans="1:9">
      <c r="A253" s="34"/>
      <c r="B253" s="128" t="s">
        <v>123</v>
      </c>
      <c r="C253" s="129">
        <f>C252*1.19</f>
        <v>1438882.2405999999</v>
      </c>
      <c r="D253" s="129">
        <f>D252*1.19</f>
        <v>2158323.3608999997</v>
      </c>
      <c r="E253" s="28"/>
      <c r="F253" s="29"/>
      <c r="G253" s="29"/>
      <c r="H253" s="29"/>
      <c r="I253" s="29"/>
    </row>
    <row r="254" spans="1:9">
      <c r="A254" s="40"/>
      <c r="B254" s="54" t="s">
        <v>117</v>
      </c>
      <c r="C254" s="58"/>
      <c r="D254" s="30"/>
      <c r="E254" s="29"/>
      <c r="F254" s="29"/>
      <c r="G254" s="29"/>
      <c r="H254" s="29"/>
      <c r="I254" s="29"/>
    </row>
    <row r="255" spans="1:9">
      <c r="A255" s="40"/>
      <c r="B255" s="1"/>
      <c r="C255" s="58"/>
      <c r="D255" s="30"/>
      <c r="E255" s="29"/>
      <c r="F255" s="29"/>
      <c r="G255" s="29"/>
      <c r="H255" s="29"/>
      <c r="I255" s="29"/>
    </row>
    <row r="256" spans="1:9">
      <c r="A256" s="40"/>
      <c r="B256" s="1"/>
      <c r="C256" s="58"/>
      <c r="D256" s="30"/>
      <c r="E256" s="29"/>
      <c r="F256" s="29"/>
      <c r="G256" s="29"/>
      <c r="H256" s="29"/>
      <c r="I256" s="29"/>
    </row>
    <row r="257" spans="1:9">
      <c r="A257" s="67"/>
      <c r="B257" s="67"/>
      <c r="C257" s="67"/>
      <c r="D257" s="67"/>
      <c r="E257" s="67"/>
      <c r="F257" s="67"/>
      <c r="G257" s="68"/>
      <c r="H257" s="68"/>
      <c r="I257" s="68"/>
    </row>
    <row r="258" spans="1:9">
      <c r="A258" s="67"/>
      <c r="B258" s="67"/>
      <c r="C258" s="67"/>
      <c r="D258" s="67"/>
      <c r="E258" s="67"/>
      <c r="F258" s="67"/>
      <c r="G258" s="68"/>
      <c r="H258" s="68"/>
      <c r="I258" s="68"/>
    </row>
    <row r="259" spans="1:9">
      <c r="A259" s="67"/>
      <c r="B259" s="69"/>
      <c r="C259" s="67"/>
      <c r="D259" s="67"/>
      <c r="E259" s="67"/>
      <c r="F259" s="67"/>
      <c r="G259" s="68"/>
      <c r="H259" s="68"/>
      <c r="I259" s="68"/>
    </row>
    <row r="260" spans="1:9">
      <c r="A260" s="67"/>
      <c r="B260" s="69"/>
      <c r="C260" s="67"/>
      <c r="D260" s="67"/>
      <c r="E260" s="67"/>
      <c r="F260" s="67"/>
      <c r="G260" s="68"/>
      <c r="H260" s="68"/>
      <c r="I260" s="68"/>
    </row>
    <row r="261" spans="1:9">
      <c r="A261" s="67"/>
      <c r="B261" s="69"/>
      <c r="C261" s="67"/>
      <c r="D261" s="67"/>
      <c r="E261" s="67"/>
      <c r="F261" s="67"/>
      <c r="G261" s="68"/>
      <c r="H261" s="68"/>
      <c r="I261" s="68"/>
    </row>
  </sheetData>
  <mergeCells count="7">
    <mergeCell ref="B229:D229"/>
    <mergeCell ref="C173:F173"/>
    <mergeCell ref="A2:I2"/>
    <mergeCell ref="A172:D172"/>
    <mergeCell ref="A91:D91"/>
    <mergeCell ref="C148:D148"/>
    <mergeCell ref="B3:H3"/>
  </mergeCells>
  <phoneticPr fontId="20" type="noConversion"/>
  <pageMargins left="0.7" right="0.7" top="0.75" bottom="0.75" header="0.3" footer="0.3"/>
  <pageSetup paperSize="9" scale="63" orientation="landscape" horizontalDpi="4294967293" verticalDpi="4294967293" r:id="rId1"/>
  <rowBreaks count="4" manualBreakCount="4">
    <brk id="99" max="8" man="1"/>
    <brk id="137" max="8" man="1"/>
    <brk id="191" max="8" man="1"/>
    <brk id="25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view="pageBreakPreview" topLeftCell="A4" zoomScale="120" zoomScaleNormal="100" zoomScaleSheetLayoutView="120" workbookViewId="0">
      <selection activeCell="G16" sqref="G16"/>
    </sheetView>
  </sheetViews>
  <sheetFormatPr defaultRowHeight="15"/>
  <cols>
    <col min="2" max="2" width="29.140625" bestFit="1" customWidth="1"/>
    <col min="3" max="3" width="11.5703125" bestFit="1" customWidth="1"/>
    <col min="6" max="6" width="8.7109375" bestFit="1" customWidth="1"/>
    <col min="9" max="9" width="9.7109375" bestFit="1" customWidth="1"/>
  </cols>
  <sheetData>
    <row r="1" spans="1:9">
      <c r="G1" t="s">
        <v>88</v>
      </c>
    </row>
    <row r="3" spans="1:9">
      <c r="A3" s="5"/>
      <c r="B3" s="31"/>
      <c r="C3" s="10" t="s">
        <v>39</v>
      </c>
      <c r="D3" s="7"/>
      <c r="E3" s="30"/>
      <c r="F3" s="33"/>
      <c r="G3" s="29"/>
      <c r="H3" s="29"/>
      <c r="I3" s="29"/>
    </row>
    <row r="4" spans="1:9">
      <c r="A4" s="5"/>
      <c r="B4" s="6"/>
      <c r="C4" s="9"/>
      <c r="D4" s="7"/>
      <c r="E4" s="30"/>
      <c r="F4" s="33"/>
      <c r="G4" s="29"/>
      <c r="H4" s="29"/>
      <c r="I4" s="29"/>
    </row>
    <row r="5" spans="1:9" ht="45.75">
      <c r="A5" s="17" t="s">
        <v>1</v>
      </c>
      <c r="B5" s="17" t="s">
        <v>2</v>
      </c>
      <c r="C5" s="17" t="s">
        <v>3</v>
      </c>
      <c r="D5" s="18" t="s">
        <v>4</v>
      </c>
      <c r="E5" s="19" t="s">
        <v>5</v>
      </c>
      <c r="F5" s="20" t="s">
        <v>83</v>
      </c>
      <c r="G5" s="20" t="s">
        <v>84</v>
      </c>
      <c r="H5" s="20" t="s">
        <v>81</v>
      </c>
      <c r="I5" s="17" t="s">
        <v>82</v>
      </c>
    </row>
    <row r="6" spans="1:9">
      <c r="A6" s="17"/>
      <c r="B6" s="44" t="s">
        <v>40</v>
      </c>
      <c r="C6" s="35"/>
      <c r="D6" s="18"/>
      <c r="E6" s="37"/>
      <c r="F6" s="24"/>
      <c r="G6" s="25"/>
      <c r="H6" s="25"/>
      <c r="I6" s="25"/>
    </row>
    <row r="7" spans="1:9" ht="22.5">
      <c r="A7" s="17"/>
      <c r="B7" s="45" t="s">
        <v>41</v>
      </c>
      <c r="C7" s="35" t="s">
        <v>42</v>
      </c>
      <c r="D7" s="46">
        <v>10</v>
      </c>
      <c r="E7" s="37">
        <v>346.75</v>
      </c>
      <c r="F7" s="24">
        <f>D7*E7</f>
        <v>3467.5</v>
      </c>
      <c r="G7" s="59">
        <f>F7*50%+F7</f>
        <v>5201.25</v>
      </c>
      <c r="H7" s="59">
        <f>F7*1%</f>
        <v>34.675000000000004</v>
      </c>
      <c r="I7" s="16" t="s">
        <v>86</v>
      </c>
    </row>
    <row r="8" spans="1:9" ht="22.5">
      <c r="A8" s="17"/>
      <c r="B8" s="45" t="s">
        <v>43</v>
      </c>
      <c r="C8" s="35" t="s">
        <v>42</v>
      </c>
      <c r="D8" s="46">
        <v>8</v>
      </c>
      <c r="E8" s="37">
        <v>500</v>
      </c>
      <c r="F8" s="24">
        <f>D8*E8</f>
        <v>4000</v>
      </c>
      <c r="G8" s="59">
        <f>F8*50%+F8</f>
        <v>6000</v>
      </c>
      <c r="H8" s="59">
        <f>F8*1%</f>
        <v>40</v>
      </c>
      <c r="I8" s="16" t="s">
        <v>86</v>
      </c>
    </row>
    <row r="9" spans="1:9" ht="22.5">
      <c r="A9" s="17"/>
      <c r="B9" s="45" t="s">
        <v>44</v>
      </c>
      <c r="C9" s="35" t="s">
        <v>42</v>
      </c>
      <c r="D9" s="46">
        <v>6</v>
      </c>
      <c r="E9" s="37">
        <v>700</v>
      </c>
      <c r="F9" s="24">
        <f>D9*E9</f>
        <v>4200</v>
      </c>
      <c r="G9" s="59">
        <f>F9*50%+F9</f>
        <v>6300</v>
      </c>
      <c r="H9" s="59">
        <f>F9*1%</f>
        <v>42</v>
      </c>
      <c r="I9" s="16" t="s">
        <v>86</v>
      </c>
    </row>
    <row r="10" spans="1:9">
      <c r="A10" s="17"/>
      <c r="B10" s="45"/>
      <c r="C10" s="35"/>
      <c r="D10" s="46"/>
      <c r="E10" s="37"/>
      <c r="F10" s="47">
        <f>SUM(F7:F9)</f>
        <v>11667.5</v>
      </c>
      <c r="G10" s="59">
        <f>SUM(G7:G9)</f>
        <v>17501.25</v>
      </c>
      <c r="H10" s="59">
        <f>SUM(H7:H9)</f>
        <v>116.67500000000001</v>
      </c>
      <c r="I10" s="59" t="s">
        <v>86</v>
      </c>
    </row>
    <row r="11" spans="1:9">
      <c r="A11" s="34"/>
      <c r="B11" s="44" t="s">
        <v>45</v>
      </c>
      <c r="C11" s="35"/>
      <c r="D11" s="36"/>
      <c r="E11" s="37"/>
      <c r="F11" s="24"/>
      <c r="G11" s="59"/>
      <c r="H11" s="59"/>
      <c r="I11" s="59" t="s">
        <v>86</v>
      </c>
    </row>
    <row r="12" spans="1:9" ht="22.5">
      <c r="A12" s="34"/>
      <c r="B12" s="45" t="s">
        <v>46</v>
      </c>
      <c r="C12" s="35" t="s">
        <v>42</v>
      </c>
      <c r="D12" s="36">
        <v>8</v>
      </c>
      <c r="E12" s="37">
        <v>756.6</v>
      </c>
      <c r="F12" s="24">
        <f>D12*E12</f>
        <v>6052.8</v>
      </c>
      <c r="G12" s="59">
        <f>F12*50%+F12</f>
        <v>9079.2000000000007</v>
      </c>
      <c r="H12" s="59">
        <f>F12*1%</f>
        <v>60.528000000000006</v>
      </c>
      <c r="I12" s="16" t="s">
        <v>86</v>
      </c>
    </row>
    <row r="13" spans="1:9" ht="22.5">
      <c r="A13" s="34"/>
      <c r="B13" s="45" t="s">
        <v>47</v>
      </c>
      <c r="C13" s="35" t="s">
        <v>42</v>
      </c>
      <c r="D13" s="36">
        <v>3</v>
      </c>
      <c r="E13" s="37">
        <v>756.6</v>
      </c>
      <c r="F13" s="24">
        <f>D13*E13</f>
        <v>2269.8000000000002</v>
      </c>
      <c r="G13" s="59">
        <f>F13*50%+F13</f>
        <v>3404.7000000000003</v>
      </c>
      <c r="H13" s="59">
        <f>F13*1%</f>
        <v>22.698000000000004</v>
      </c>
      <c r="I13" s="16" t="s">
        <v>86</v>
      </c>
    </row>
    <row r="14" spans="1:9">
      <c r="A14" s="34"/>
      <c r="B14" s="45"/>
      <c r="C14" s="35"/>
      <c r="D14" s="36"/>
      <c r="E14" s="37"/>
      <c r="F14" s="47">
        <f>SUM(F12:F13)</f>
        <v>8322.6</v>
      </c>
      <c r="G14" s="59">
        <f>SUM(G12:G13)</f>
        <v>12483.900000000001</v>
      </c>
      <c r="H14" s="59">
        <f>SUM(H12:H13)</f>
        <v>83.226000000000013</v>
      </c>
      <c r="I14" s="59" t="s">
        <v>86</v>
      </c>
    </row>
    <row r="15" spans="1:9">
      <c r="A15" s="34"/>
      <c r="B15" s="44" t="s">
        <v>48</v>
      </c>
      <c r="C15" s="35"/>
      <c r="D15" s="36"/>
      <c r="E15" s="37"/>
      <c r="F15" s="24"/>
      <c r="G15" s="59"/>
      <c r="H15" s="59"/>
      <c r="I15" s="59" t="s">
        <v>86</v>
      </c>
    </row>
    <row r="16" spans="1:9" ht="22.5">
      <c r="A16" s="34"/>
      <c r="B16" s="45" t="s">
        <v>49</v>
      </c>
      <c r="C16" s="35" t="s">
        <v>50</v>
      </c>
      <c r="D16" s="36">
        <v>60</v>
      </c>
      <c r="E16" s="37">
        <v>74.03</v>
      </c>
      <c r="F16" s="24">
        <f>D16*E16</f>
        <v>4441.8</v>
      </c>
      <c r="G16" s="59">
        <f>F16*50%+F16</f>
        <v>6662.7000000000007</v>
      </c>
      <c r="H16" s="59">
        <f>F16*1%</f>
        <v>44.417999999999999</v>
      </c>
      <c r="I16" s="16" t="s">
        <v>86</v>
      </c>
    </row>
    <row r="17" spans="1:9" ht="22.5">
      <c r="A17" s="34"/>
      <c r="B17" s="45" t="s">
        <v>51</v>
      </c>
      <c r="C17" s="35" t="s">
        <v>50</v>
      </c>
      <c r="D17" s="36">
        <v>7</v>
      </c>
      <c r="E17" s="37">
        <v>485.42</v>
      </c>
      <c r="F17" s="24">
        <f>D17*E17</f>
        <v>3397.94</v>
      </c>
      <c r="G17" s="59">
        <f>F17*50%+F17</f>
        <v>5096.91</v>
      </c>
      <c r="H17" s="59">
        <f>F17*1%</f>
        <v>33.979399999999998</v>
      </c>
      <c r="I17" s="16" t="s">
        <v>86</v>
      </c>
    </row>
    <row r="18" spans="1:9" ht="22.5">
      <c r="A18" s="34"/>
      <c r="B18" s="45" t="s">
        <v>52</v>
      </c>
      <c r="C18" s="35" t="s">
        <v>50</v>
      </c>
      <c r="D18" s="36">
        <v>5</v>
      </c>
      <c r="E18" s="37">
        <v>751.41</v>
      </c>
      <c r="F18" s="24">
        <f>D18*E18</f>
        <v>3757.0499999999997</v>
      </c>
      <c r="G18" s="59">
        <f>F18*50%+F18</f>
        <v>5635.5749999999998</v>
      </c>
      <c r="H18" s="59">
        <f>F18*1%</f>
        <v>37.570499999999996</v>
      </c>
      <c r="I18" s="16" t="s">
        <v>86</v>
      </c>
    </row>
    <row r="19" spans="1:9" ht="22.5">
      <c r="A19" s="34"/>
      <c r="B19" s="45" t="s">
        <v>53</v>
      </c>
      <c r="C19" s="35" t="s">
        <v>50</v>
      </c>
      <c r="D19" s="36">
        <v>7</v>
      </c>
      <c r="E19" s="37">
        <v>647.22</v>
      </c>
      <c r="F19" s="24">
        <f>D19*E19</f>
        <v>4530.54</v>
      </c>
      <c r="G19" s="59">
        <f>F19*50%+F19</f>
        <v>6795.8099999999995</v>
      </c>
      <c r="H19" s="59">
        <f>F19*1%</f>
        <v>45.305399999999999</v>
      </c>
      <c r="I19" s="16" t="s">
        <v>86</v>
      </c>
    </row>
    <row r="20" spans="1:9" ht="22.5">
      <c r="A20" s="34"/>
      <c r="B20" s="45" t="s">
        <v>54</v>
      </c>
      <c r="C20" s="35" t="s">
        <v>50</v>
      </c>
      <c r="D20" s="36">
        <v>7</v>
      </c>
      <c r="E20" s="37">
        <v>135.63</v>
      </c>
      <c r="F20" s="24">
        <f>D20*E20</f>
        <v>949.41</v>
      </c>
      <c r="G20" s="59">
        <f>F20*50%+F20</f>
        <v>1424.115</v>
      </c>
      <c r="H20" s="59">
        <f>F20*1%</f>
        <v>9.4940999999999995</v>
      </c>
      <c r="I20" s="16" t="s">
        <v>86</v>
      </c>
    </row>
    <row r="21" spans="1:9">
      <c r="A21" s="34"/>
      <c r="B21" s="27"/>
      <c r="C21" s="35"/>
      <c r="D21" s="36"/>
      <c r="E21" s="37"/>
      <c r="F21" s="47">
        <f>SUM(F16:F20)</f>
        <v>17076.739999999998</v>
      </c>
      <c r="G21" s="59">
        <f>SUM(G16:G20)</f>
        <v>25615.110000000004</v>
      </c>
      <c r="H21" s="59">
        <f>SUM(H16:H20)</f>
        <v>170.76740000000001</v>
      </c>
      <c r="I21" s="59"/>
    </row>
    <row r="22" spans="1:9">
      <c r="A22" s="34"/>
      <c r="B22" s="27"/>
      <c r="C22" s="35"/>
      <c r="D22" s="36"/>
      <c r="E22" s="37"/>
      <c r="F22" s="24"/>
      <c r="G22" s="59"/>
      <c r="H22" s="59"/>
      <c r="I22" s="59"/>
    </row>
    <row r="23" spans="1:9">
      <c r="A23" s="34"/>
      <c r="B23" s="34" t="s">
        <v>7</v>
      </c>
      <c r="C23" s="35"/>
      <c r="D23" s="36"/>
      <c r="E23" s="37"/>
      <c r="F23" s="48">
        <f>F10+F14+F21</f>
        <v>37066.839999999997</v>
      </c>
      <c r="G23" s="59">
        <f>G10+G14+G21</f>
        <v>55600.260000000009</v>
      </c>
      <c r="H23" s="59">
        <f>H10+H14+H21</f>
        <v>370.66840000000002</v>
      </c>
      <c r="I23" s="59"/>
    </row>
    <row r="24" spans="1:9">
      <c r="A24" s="34"/>
      <c r="B24" s="27" t="s">
        <v>8</v>
      </c>
      <c r="C24" s="35"/>
      <c r="D24" s="36"/>
      <c r="E24" s="37"/>
      <c r="F24" s="14">
        <f>F23*19%</f>
        <v>7042.699599999999</v>
      </c>
      <c r="G24" s="59">
        <f>G23*19%</f>
        <v>10564.049400000002</v>
      </c>
      <c r="H24" s="59"/>
      <c r="I24" s="25"/>
    </row>
    <row r="25" spans="1:9">
      <c r="A25" s="34"/>
      <c r="B25" s="34" t="s">
        <v>9</v>
      </c>
      <c r="C25" s="35"/>
      <c r="D25" s="36"/>
      <c r="E25" s="37"/>
      <c r="F25" s="14">
        <f>SUM(F23:F24)</f>
        <v>44109.539599999996</v>
      </c>
      <c r="G25" s="59">
        <f>SUM(G24)</f>
        <v>10564.049400000002</v>
      </c>
      <c r="H25" s="59"/>
      <c r="I25" s="25"/>
    </row>
    <row r="26" spans="1:9">
      <c r="A26" s="5"/>
      <c r="B26" s="5"/>
      <c r="C26" s="9"/>
      <c r="D26" s="7"/>
      <c r="E26" s="30"/>
      <c r="F26" s="60"/>
      <c r="G26" s="61"/>
      <c r="H26" s="61"/>
      <c r="I26" s="29"/>
    </row>
  </sheetData>
  <phoneticPr fontId="20" type="noConversion"/>
  <pageMargins left="0.7" right="0.7" top="0.75" bottom="0.75" header="0.3" footer="0.3"/>
  <pageSetup paperSize="9" scale="83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</dc:creator>
  <cp:lastModifiedBy>Aprovizionare</cp:lastModifiedBy>
  <cp:lastPrinted>2026-05-20T08:49:57Z</cp:lastPrinted>
  <dcterms:created xsi:type="dcterms:W3CDTF">2022-02-08T07:56:41Z</dcterms:created>
  <dcterms:modified xsi:type="dcterms:W3CDTF">2026-05-20T08:51:44Z</dcterms:modified>
</cp:coreProperties>
</file>