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hare\S2\000. MEDICALE\2026\LICITATII DESCHISE\18. Medicamente pentru boli rare\1. Planificare\1. Documentatie de atribuire\"/>
    </mc:Choice>
  </mc:AlternateContent>
  <xr:revisionPtr revIDLastSave="0" documentId="13_ncr:1_{BCC4AA1D-F1D8-41ED-BD23-5BBA3F620B61}" xr6:coauthVersionLast="36" xr6:coauthVersionMax="36" xr10:uidLastSave="{00000000-0000-0000-0000-000000000000}"/>
  <bookViews>
    <workbookView xWindow="0" yWindow="0" windowWidth="28800" windowHeight="9825" xr2:uid="{B02CC4AA-8107-463C-824A-0E10952C221C}"/>
  </bookViews>
  <sheets>
    <sheet name="SHEET 1" sheetId="1" r:id="rId1"/>
  </sheets>
  <definedNames>
    <definedName name="_xlnm._FilterDatabase" localSheetId="0" hidden="1">'SHEET 1'!$A$2:$Z$8</definedName>
    <definedName name="Z_A442855E_D8E5_4E5F_B4EE_84A98C3166FB_.wvu.FilterData" localSheetId="0" hidden="1">'SHEET 1'!$A$2:$Z$8</definedName>
    <definedName name="Z_B75B04BE_4459_4F7C_8952_54BF8242E77A_.wvu.FilterData" localSheetId="0" hidden="1">'SHEET 1'!$A$2:$Z$8</definedName>
    <definedName name="Z_B75B04BE_4459_4F7C_8952_54BF8242E77A_.wvu.Rows" localSheetId="0" hidden="1">'SHEET 1'!#REF!,'SHEET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  <c r="AA7" i="1"/>
  <c r="AA6" i="1"/>
  <c r="AA5" i="1"/>
  <c r="AA9" i="1" s="1"/>
  <c r="S5" i="1" l="1"/>
  <c r="M5" i="1" s="1"/>
  <c r="M6" i="1"/>
  <c r="S6" i="1"/>
  <c r="K5" i="1"/>
  <c r="K6" i="1"/>
  <c r="O6" i="1" l="1"/>
  <c r="O5" i="1"/>
  <c r="K7" i="1"/>
  <c r="K8" i="1"/>
  <c r="Q5" i="1"/>
  <c r="A5" i="1" l="1"/>
  <c r="I5" i="1"/>
  <c r="J5" i="1" s="1"/>
  <c r="U5" i="1" l="1"/>
  <c r="P5" i="1"/>
  <c r="Z5" i="1" s="1"/>
  <c r="V5" i="1" l="1"/>
  <c r="Q8" i="1" l="1"/>
  <c r="I8" i="1"/>
  <c r="J8" i="1" s="1"/>
  <c r="A8" i="1"/>
  <c r="S7" i="1"/>
  <c r="M7" i="1" s="1"/>
  <c r="O7" i="1" s="1"/>
  <c r="Q7" i="1"/>
  <c r="I7" i="1"/>
  <c r="J7" i="1" s="1"/>
  <c r="A7" i="1"/>
  <c r="Q6" i="1"/>
  <c r="I6" i="1"/>
  <c r="J6" i="1" s="1"/>
  <c r="A6" i="1"/>
  <c r="U8" i="1" l="1"/>
  <c r="V7" i="1"/>
  <c r="S8" i="1"/>
  <c r="M8" i="1" s="1"/>
  <c r="O8" i="1" s="1"/>
  <c r="U6" i="1"/>
  <c r="U7" i="1"/>
  <c r="P6" i="1"/>
  <c r="Z6" i="1" s="1"/>
  <c r="P8" i="1"/>
  <c r="Z8" i="1" s="1"/>
  <c r="P7" i="1"/>
  <c r="Z7" i="1" s="1"/>
  <c r="V8" i="1" l="1"/>
  <c r="V6" i="1"/>
  <c r="V9" i="1" s="1"/>
  <c r="U9" i="1"/>
</calcChain>
</file>

<file path=xl/sharedStrings.xml><?xml version="1.0" encoding="utf-8"?>
<sst xmlns="http://schemas.openxmlformats.org/spreadsheetml/2006/main" count="66" uniqueCount="45">
  <si>
    <t>NR. LOT</t>
  </si>
  <si>
    <t>Denumire Comerciala</t>
  </si>
  <si>
    <t>Forma farmaceutica (unitatea de baza - UB)</t>
  </si>
  <si>
    <t>Concentratie</t>
  </si>
  <si>
    <t>Forma de prezentare</t>
  </si>
  <si>
    <t>Cantitate UB/ forma de prezentare</t>
  </si>
  <si>
    <t>Preț CANAMED/ forma de prezentare sau preț prospectare</t>
  </si>
  <si>
    <t xml:space="preserve">Pret Unitar estimat </t>
  </si>
  <si>
    <t>CANTITATE ACORD-CADRU 24 LUNI</t>
  </si>
  <si>
    <t>Valoare estimată acord cadru -  lei fără TVA</t>
  </si>
  <si>
    <t>Tip de produs</t>
  </si>
  <si>
    <t>Document solicitat</t>
  </si>
  <si>
    <t>CANTITATE MINIMA</t>
  </si>
  <si>
    <t>CANTITATE MAXIMA</t>
  </si>
  <si>
    <t>UB</t>
  </si>
  <si>
    <t>FP</t>
  </si>
  <si>
    <t>MIN</t>
  </si>
  <si>
    <t>MAX</t>
  </si>
  <si>
    <t>APP valabila in ROMANIA sau UE</t>
  </si>
  <si>
    <t>COMPR. FILM.</t>
  </si>
  <si>
    <t>CAPS. MOI</t>
  </si>
  <si>
    <t>Denumire Comuna Internationala</t>
  </si>
  <si>
    <t>CONTRACT SUBSECVENT</t>
  </si>
  <si>
    <t>MAX CANTITATIV</t>
  </si>
  <si>
    <t>MIN CANTITATIV</t>
  </si>
  <si>
    <t>VALOARE CEL MAI MARE CONTRACT SUBSECVENT</t>
  </si>
  <si>
    <t>Garantie de participare</t>
  </si>
  <si>
    <t>Cota TVA</t>
  </si>
  <si>
    <t>TOTAL</t>
  </si>
  <si>
    <t>TAFAMIDIS 20MG</t>
  </si>
  <si>
    <t>TAFAMIDIS 61MG</t>
  </si>
  <si>
    <t>ELTROMBOPAG 25MG</t>
  </si>
  <si>
    <t xml:space="preserve">ELTROMBOPAG 50MG </t>
  </si>
  <si>
    <t>VYNDAQEL 20MG</t>
  </si>
  <si>
    <t xml:space="preserve">VYNDAQEL 61MG </t>
  </si>
  <si>
    <t>REVOLADE 25 mg</t>
  </si>
  <si>
    <t>REVOLADE 50 mg</t>
  </si>
  <si>
    <t>20mg</t>
  </si>
  <si>
    <t>61mg</t>
  </si>
  <si>
    <t>25 mg</t>
  </si>
  <si>
    <t>50 mg</t>
  </si>
  <si>
    <t>Cutie cu blist. perforate pentru eliberarea unei unitati dozate din PVC/PA/Al/PVC-Al/PET/Hartie x 30x1 caps. moi</t>
  </si>
  <si>
    <t>Cutie cu blist. PA/Al/PVC/Al x 28 compr. film. (4 ani)</t>
  </si>
  <si>
    <t>ANEXA 1 LA caiet de sarcini</t>
  </si>
  <si>
    <t>MEDICAMENT (LISTA C2)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</si>
</sst>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  <xf numFmtId="0" fontId="3" fillId="0" borderId="0"/>
    <xf numFmtId="0" fontId="4" fillId="0" borderId="0"/>
  </cellStyleXfs>
  <cellXfs count="46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164" fontId="6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2" xfId="1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5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1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</cellXfs>
  <cellStyles count="6">
    <cellStyle name="Good" xfId="1" builtinId="26"/>
    <cellStyle name="Neutral" xfId="2" builtinId="28"/>
    <cellStyle name="Normal" xfId="0" builtinId="0"/>
    <cellStyle name="Normal 2 2" xfId="5" xr:uid="{6E50A9F1-585F-4095-AAAB-D3B62B8CD119}"/>
    <cellStyle name="Normal_TOTAL SPITAL 2009 PERIAT 29.01" xfId="3" xr:uid="{408A8493-B6BE-452B-9D0F-8B2B1151D2D4}"/>
    <cellStyle name="Style 1" xfId="4" xr:uid="{5B6A7DC8-1F6C-4B4E-A7E7-48218C29C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2975-2622-4645-BDB0-F4E6F222E7CF}">
  <sheetPr>
    <pageSetUpPr fitToPage="1"/>
  </sheetPr>
  <dimension ref="A1:AA9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A23" sqref="AA23"/>
    </sheetView>
  </sheetViews>
  <sheetFormatPr defaultRowHeight="12.75" x14ac:dyDescent="0.2"/>
  <cols>
    <col min="1" max="1" width="4.7109375" style="4" customWidth="1"/>
    <col min="2" max="2" width="19.5703125" style="4" customWidth="1"/>
    <col min="3" max="3" width="23.28515625" style="4" customWidth="1"/>
    <col min="4" max="4" width="12.7109375" style="4" customWidth="1"/>
    <col min="5" max="5" width="13.85546875" style="4" customWidth="1"/>
    <col min="6" max="6" width="29.85546875" style="4" customWidth="1"/>
    <col min="7" max="7" width="10.28515625" style="25" customWidth="1"/>
    <col min="8" max="8" width="15.140625" style="25" hidden="1" customWidth="1"/>
    <col min="9" max="9" width="9.140625" style="25" hidden="1" customWidth="1"/>
    <col min="10" max="10" width="11.42578125" style="25" hidden="1" customWidth="1"/>
    <col min="11" max="14" width="8.42578125" style="26" customWidth="1"/>
    <col min="15" max="15" width="12.7109375" style="25" hidden="1" customWidth="1"/>
    <col min="16" max="16" width="11.5703125" style="25" hidden="1" customWidth="1"/>
    <col min="17" max="20" width="9.42578125" style="25" customWidth="1"/>
    <col min="21" max="21" width="11.5703125" style="25" hidden="1" customWidth="1"/>
    <col min="22" max="22" width="14.42578125" style="25" hidden="1" customWidth="1"/>
    <col min="23" max="23" width="14.28515625" style="4" customWidth="1"/>
    <col min="24" max="24" width="16.28515625" style="4" customWidth="1"/>
    <col min="25" max="25" width="8.140625" style="4" hidden="1" customWidth="1"/>
    <col min="26" max="26" width="11" style="4" hidden="1" customWidth="1"/>
    <col min="27" max="27" width="12.85546875" style="45" customWidth="1"/>
    <col min="28" max="43" width="9.140625" style="4"/>
    <col min="44" max="44" width="9.140625" style="4" customWidth="1"/>
    <col min="45" max="16384" width="9.140625" style="4"/>
  </cols>
  <sheetData>
    <row r="1" spans="1:27" s="1" customFormat="1" x14ac:dyDescent="0.2">
      <c r="A1" s="32" t="s">
        <v>43</v>
      </c>
      <c r="B1" s="32"/>
      <c r="C1" s="32"/>
      <c r="D1" s="32"/>
      <c r="G1" s="2"/>
      <c r="H1" s="2"/>
      <c r="I1" s="2"/>
      <c r="J1" s="2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AA1" s="44"/>
    </row>
    <row r="2" spans="1:27" ht="33" customHeight="1" x14ac:dyDescent="0.2">
      <c r="A2" s="38" t="s">
        <v>0</v>
      </c>
      <c r="B2" s="38" t="s">
        <v>21</v>
      </c>
      <c r="C2" s="38" t="s">
        <v>1</v>
      </c>
      <c r="D2" s="38" t="s">
        <v>2</v>
      </c>
      <c r="E2" s="38" t="s">
        <v>3</v>
      </c>
      <c r="F2" s="38" t="s">
        <v>4</v>
      </c>
      <c r="G2" s="38" t="s">
        <v>5</v>
      </c>
      <c r="H2" s="31" t="s">
        <v>6</v>
      </c>
      <c r="I2" s="33" t="s">
        <v>7</v>
      </c>
      <c r="J2" s="33"/>
      <c r="K2" s="41" t="s">
        <v>22</v>
      </c>
      <c r="L2" s="42"/>
      <c r="M2" s="42"/>
      <c r="N2" s="42"/>
      <c r="O2" s="42"/>
      <c r="P2" s="43"/>
      <c r="Q2" s="41" t="s">
        <v>8</v>
      </c>
      <c r="R2" s="42"/>
      <c r="S2" s="42"/>
      <c r="T2" s="43"/>
      <c r="U2" s="34" t="s">
        <v>9</v>
      </c>
      <c r="V2" s="35"/>
      <c r="W2" s="31" t="s">
        <v>10</v>
      </c>
      <c r="X2" s="31" t="s">
        <v>11</v>
      </c>
      <c r="Y2" s="31" t="s">
        <v>27</v>
      </c>
      <c r="Z2" s="31" t="s">
        <v>26</v>
      </c>
      <c r="AA2" s="31" t="s">
        <v>26</v>
      </c>
    </row>
    <row r="3" spans="1:27" ht="39.75" customHeight="1" x14ac:dyDescent="0.2">
      <c r="A3" s="39"/>
      <c r="B3" s="39"/>
      <c r="C3" s="39"/>
      <c r="D3" s="39"/>
      <c r="E3" s="39"/>
      <c r="F3" s="39"/>
      <c r="G3" s="39"/>
      <c r="H3" s="31"/>
      <c r="I3" s="33"/>
      <c r="J3" s="33"/>
      <c r="K3" s="33" t="s">
        <v>24</v>
      </c>
      <c r="L3" s="33"/>
      <c r="M3" s="33" t="s">
        <v>23</v>
      </c>
      <c r="N3" s="33"/>
      <c r="O3" s="31" t="s">
        <v>25</v>
      </c>
      <c r="P3" s="31"/>
      <c r="Q3" s="31" t="s">
        <v>12</v>
      </c>
      <c r="R3" s="31"/>
      <c r="S3" s="31" t="s">
        <v>13</v>
      </c>
      <c r="T3" s="31"/>
      <c r="U3" s="36"/>
      <c r="V3" s="37"/>
      <c r="W3" s="31"/>
      <c r="X3" s="31"/>
      <c r="Y3" s="31"/>
      <c r="Z3" s="31"/>
      <c r="AA3" s="31"/>
    </row>
    <row r="4" spans="1:27" ht="61.5" customHeight="1" x14ac:dyDescent="0.2">
      <c r="A4" s="40"/>
      <c r="B4" s="40"/>
      <c r="C4" s="40"/>
      <c r="D4" s="40"/>
      <c r="E4" s="40"/>
      <c r="F4" s="40"/>
      <c r="G4" s="40"/>
      <c r="H4" s="31"/>
      <c r="I4" s="5" t="s">
        <v>14</v>
      </c>
      <c r="J4" s="5" t="s">
        <v>15</v>
      </c>
      <c r="K4" s="6" t="s">
        <v>14</v>
      </c>
      <c r="L4" s="7" t="s">
        <v>15</v>
      </c>
      <c r="M4" s="7" t="s">
        <v>14</v>
      </c>
      <c r="N4" s="7" t="s">
        <v>15</v>
      </c>
      <c r="O4" s="8" t="s">
        <v>14</v>
      </c>
      <c r="P4" s="8" t="s">
        <v>15</v>
      </c>
      <c r="Q4" s="9" t="s">
        <v>14</v>
      </c>
      <c r="R4" s="10" t="s">
        <v>15</v>
      </c>
      <c r="S4" s="9" t="s">
        <v>14</v>
      </c>
      <c r="T4" s="11" t="s">
        <v>15</v>
      </c>
      <c r="U4" s="10" t="s">
        <v>16</v>
      </c>
      <c r="V4" s="10" t="s">
        <v>17</v>
      </c>
      <c r="W4" s="31"/>
      <c r="X4" s="31"/>
      <c r="Y4" s="31"/>
      <c r="Z4" s="31"/>
      <c r="AA4" s="31"/>
    </row>
    <row r="5" spans="1:27" ht="55.5" customHeight="1" x14ac:dyDescent="0.2">
      <c r="A5" s="12">
        <f>ROW(A1)</f>
        <v>1</v>
      </c>
      <c r="B5" s="13" t="s">
        <v>29</v>
      </c>
      <c r="C5" s="13" t="s">
        <v>33</v>
      </c>
      <c r="D5" s="13" t="s">
        <v>20</v>
      </c>
      <c r="E5" s="13" t="s">
        <v>37</v>
      </c>
      <c r="F5" s="13" t="s">
        <v>41</v>
      </c>
      <c r="G5" s="14">
        <v>30</v>
      </c>
      <c r="H5" s="27">
        <v>24997.23</v>
      </c>
      <c r="I5" s="15">
        <f t="shared" ref="I5:I8" si="0">H5/G5</f>
        <v>833.24099999999999</v>
      </c>
      <c r="J5" s="16">
        <f t="shared" ref="J5:J8" si="1">I5*G5</f>
        <v>24997.23</v>
      </c>
      <c r="K5" s="17">
        <f>L5*G5</f>
        <v>30</v>
      </c>
      <c r="L5" s="28">
        <v>1</v>
      </c>
      <c r="M5" s="29">
        <f>S5/8</f>
        <v>450</v>
      </c>
      <c r="N5" s="28">
        <v>15</v>
      </c>
      <c r="O5" s="19">
        <f t="shared" ref="O5:O8" si="2">M5*K5</f>
        <v>13500</v>
      </c>
      <c r="P5" s="19">
        <f t="shared" ref="P5:P8" si="3">N5*J5</f>
        <v>374958.45</v>
      </c>
      <c r="Q5" s="18">
        <f>R5*G5</f>
        <v>30</v>
      </c>
      <c r="R5" s="18">
        <v>1</v>
      </c>
      <c r="S5" s="20">
        <f>T5*G5</f>
        <v>3600</v>
      </c>
      <c r="T5" s="18">
        <v>120</v>
      </c>
      <c r="U5" s="21">
        <f>Q5*I5</f>
        <v>24997.23</v>
      </c>
      <c r="V5" s="21">
        <f t="shared" ref="V5:V8" si="4">S5*I5</f>
        <v>2999667.6</v>
      </c>
      <c r="W5" s="22" t="s">
        <v>44</v>
      </c>
      <c r="X5" s="13" t="s">
        <v>18</v>
      </c>
      <c r="Y5" s="23">
        <v>0.11</v>
      </c>
      <c r="Z5" s="21">
        <f>ROUNDDOWN(1%*P5,0)</f>
        <v>3749</v>
      </c>
      <c r="AA5" s="21">
        <f>IF(Z5&lt;=50,"Nu se solicită",(Z5))</f>
        <v>3749</v>
      </c>
    </row>
    <row r="6" spans="1:27" ht="57" customHeight="1" x14ac:dyDescent="0.2">
      <c r="A6" s="12">
        <f t="shared" ref="A6:A8" si="5">ROW(A2)</f>
        <v>2</v>
      </c>
      <c r="B6" s="13" t="s">
        <v>30</v>
      </c>
      <c r="C6" s="13" t="s">
        <v>34</v>
      </c>
      <c r="D6" s="13" t="s">
        <v>20</v>
      </c>
      <c r="E6" s="13" t="s">
        <v>38</v>
      </c>
      <c r="F6" s="13" t="s">
        <v>41</v>
      </c>
      <c r="G6" s="24">
        <v>30</v>
      </c>
      <c r="H6" s="27">
        <v>37316.410000000003</v>
      </c>
      <c r="I6" s="15">
        <f t="shared" si="0"/>
        <v>1243.8803333333335</v>
      </c>
      <c r="J6" s="16">
        <f t="shared" si="1"/>
        <v>37316.410000000003</v>
      </c>
      <c r="K6" s="17">
        <f t="shared" ref="K6:K8" si="6">L6*G6</f>
        <v>30</v>
      </c>
      <c r="L6" s="28">
        <v>1</v>
      </c>
      <c r="M6" s="29">
        <f t="shared" ref="M6:M8" si="7">S6/8</f>
        <v>450</v>
      </c>
      <c r="N6" s="28">
        <v>15</v>
      </c>
      <c r="O6" s="19">
        <f t="shared" si="2"/>
        <v>13500</v>
      </c>
      <c r="P6" s="19">
        <f t="shared" si="3"/>
        <v>559746.15</v>
      </c>
      <c r="Q6" s="18">
        <f t="shared" ref="Q6:Q8" si="8">R6*G6</f>
        <v>30</v>
      </c>
      <c r="R6" s="18">
        <v>1</v>
      </c>
      <c r="S6" s="20">
        <f t="shared" ref="S6:S8" si="9">T6*G6</f>
        <v>3600</v>
      </c>
      <c r="T6" s="18">
        <v>120</v>
      </c>
      <c r="U6" s="21">
        <f t="shared" ref="U6:U8" si="10">Q6*I6</f>
        <v>37316.410000000003</v>
      </c>
      <c r="V6" s="21">
        <f t="shared" si="4"/>
        <v>4477969.2</v>
      </c>
      <c r="W6" s="22" t="s">
        <v>44</v>
      </c>
      <c r="X6" s="13" t="s">
        <v>18</v>
      </c>
      <c r="Y6" s="23">
        <v>0.11</v>
      </c>
      <c r="Z6" s="21">
        <f t="shared" ref="Z6:Z8" si="11">ROUNDDOWN(1%*P6,0)</f>
        <v>5597</v>
      </c>
      <c r="AA6" s="21">
        <f t="shared" ref="AA6:AA7" si="12">IF(Z6&lt;=50,"Nu se solicită",(Z6))</f>
        <v>5597</v>
      </c>
    </row>
    <row r="7" spans="1:27" ht="39" customHeight="1" x14ac:dyDescent="0.2">
      <c r="A7" s="12">
        <f t="shared" si="5"/>
        <v>3</v>
      </c>
      <c r="B7" s="13" t="s">
        <v>31</v>
      </c>
      <c r="C7" s="13" t="s">
        <v>35</v>
      </c>
      <c r="D7" s="13" t="s">
        <v>19</v>
      </c>
      <c r="E7" s="13" t="s">
        <v>39</v>
      </c>
      <c r="F7" s="13" t="s">
        <v>42</v>
      </c>
      <c r="G7" s="24">
        <v>28</v>
      </c>
      <c r="H7" s="27">
        <v>710.63</v>
      </c>
      <c r="I7" s="15">
        <f t="shared" si="0"/>
        <v>25.379642857142859</v>
      </c>
      <c r="J7" s="16">
        <f t="shared" si="1"/>
        <v>710.63</v>
      </c>
      <c r="K7" s="17">
        <f t="shared" si="6"/>
        <v>28</v>
      </c>
      <c r="L7" s="28">
        <v>1</v>
      </c>
      <c r="M7" s="29">
        <f t="shared" si="7"/>
        <v>420</v>
      </c>
      <c r="N7" s="28">
        <v>15</v>
      </c>
      <c r="O7" s="19">
        <f t="shared" si="2"/>
        <v>11760</v>
      </c>
      <c r="P7" s="19">
        <f t="shared" si="3"/>
        <v>10659.45</v>
      </c>
      <c r="Q7" s="18">
        <f t="shared" si="8"/>
        <v>28</v>
      </c>
      <c r="R7" s="18">
        <v>1</v>
      </c>
      <c r="S7" s="20">
        <f t="shared" si="9"/>
        <v>3360</v>
      </c>
      <c r="T7" s="18">
        <v>120</v>
      </c>
      <c r="U7" s="21">
        <f t="shared" si="10"/>
        <v>710.63</v>
      </c>
      <c r="V7" s="21">
        <f t="shared" si="4"/>
        <v>85275.6</v>
      </c>
      <c r="W7" s="22" t="s">
        <v>44</v>
      </c>
      <c r="X7" s="13" t="s">
        <v>18</v>
      </c>
      <c r="Y7" s="23">
        <v>0.11</v>
      </c>
      <c r="Z7" s="21">
        <f t="shared" si="11"/>
        <v>106</v>
      </c>
      <c r="AA7" s="21">
        <f t="shared" si="12"/>
        <v>106</v>
      </c>
    </row>
    <row r="8" spans="1:27" ht="46.5" customHeight="1" x14ac:dyDescent="0.2">
      <c r="A8" s="12">
        <f t="shared" si="5"/>
        <v>4</v>
      </c>
      <c r="B8" s="13" t="s">
        <v>32</v>
      </c>
      <c r="C8" s="13" t="s">
        <v>36</v>
      </c>
      <c r="D8" s="13" t="s">
        <v>19</v>
      </c>
      <c r="E8" s="13" t="s">
        <v>40</v>
      </c>
      <c r="F8" s="13" t="s">
        <v>42</v>
      </c>
      <c r="G8" s="24">
        <v>28</v>
      </c>
      <c r="H8" s="27">
        <v>1997.99</v>
      </c>
      <c r="I8" s="15">
        <f t="shared" si="0"/>
        <v>71.356785714285721</v>
      </c>
      <c r="J8" s="16">
        <f t="shared" si="1"/>
        <v>1997.9900000000002</v>
      </c>
      <c r="K8" s="17">
        <f t="shared" si="6"/>
        <v>28</v>
      </c>
      <c r="L8" s="28">
        <v>1</v>
      </c>
      <c r="M8" s="29">
        <f t="shared" si="7"/>
        <v>420</v>
      </c>
      <c r="N8" s="28">
        <v>15</v>
      </c>
      <c r="O8" s="19">
        <f t="shared" si="2"/>
        <v>11760</v>
      </c>
      <c r="P8" s="19">
        <f t="shared" si="3"/>
        <v>29969.850000000002</v>
      </c>
      <c r="Q8" s="18">
        <f t="shared" si="8"/>
        <v>28</v>
      </c>
      <c r="R8" s="18">
        <v>1</v>
      </c>
      <c r="S8" s="20">
        <f t="shared" si="9"/>
        <v>3360</v>
      </c>
      <c r="T8" s="18">
        <v>120</v>
      </c>
      <c r="U8" s="21">
        <f t="shared" si="10"/>
        <v>1997.9900000000002</v>
      </c>
      <c r="V8" s="21">
        <f t="shared" si="4"/>
        <v>239758.80000000002</v>
      </c>
      <c r="W8" s="22" t="s">
        <v>44</v>
      </c>
      <c r="X8" s="13" t="s">
        <v>18</v>
      </c>
      <c r="Y8" s="23">
        <v>0.11</v>
      </c>
      <c r="Z8" s="21">
        <f t="shared" si="11"/>
        <v>299</v>
      </c>
      <c r="AA8" s="21">
        <f>IF(Z8&lt;=50,"Nu se solicită",(Z8))</f>
        <v>299</v>
      </c>
    </row>
    <row r="9" spans="1:27" hidden="1" x14ac:dyDescent="0.2">
      <c r="A9" s="30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>
        <f>SUM(U5:U8)</f>
        <v>65022.259999999995</v>
      </c>
      <c r="V9" s="7">
        <f>SUM(V5:V8)</f>
        <v>7802671.2000000002</v>
      </c>
      <c r="AA9" s="44">
        <f>SUM(AA5:AA8)</f>
        <v>9751</v>
      </c>
    </row>
  </sheetData>
  <autoFilter ref="A2:Z8" xr:uid="{ED0CC24C-4E58-49FC-B0C3-DC1C6F33FA7F}">
    <filterColumn colId="8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20" showButton="0"/>
  </autoFilter>
  <mergeCells count="24">
    <mergeCell ref="AA2:AA4"/>
    <mergeCell ref="Y2:Y4"/>
    <mergeCell ref="F2:F4"/>
    <mergeCell ref="A2:A4"/>
    <mergeCell ref="B2:B4"/>
    <mergeCell ref="C2:C4"/>
    <mergeCell ref="D2:D4"/>
    <mergeCell ref="E2:E4"/>
    <mergeCell ref="A9:T9"/>
    <mergeCell ref="Z2:Z4"/>
    <mergeCell ref="A1:D1"/>
    <mergeCell ref="W2:W4"/>
    <mergeCell ref="X2:X4"/>
    <mergeCell ref="M3:N3"/>
    <mergeCell ref="O3:P3"/>
    <mergeCell ref="Q3:R3"/>
    <mergeCell ref="S3:T3"/>
    <mergeCell ref="U2:V3"/>
    <mergeCell ref="G2:G4"/>
    <mergeCell ref="H2:H4"/>
    <mergeCell ref="I2:J3"/>
    <mergeCell ref="Q2:T2"/>
    <mergeCell ref="K3:L3"/>
    <mergeCell ref="K2:P2"/>
  </mergeCells>
  <pageMargins left="0.25" right="0.25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vizitator</dc:creator>
  <cp:lastModifiedBy>vizitator</cp:lastModifiedBy>
  <cp:lastPrinted>2026-02-13T09:05:33Z</cp:lastPrinted>
  <dcterms:created xsi:type="dcterms:W3CDTF">2026-01-13T09:16:34Z</dcterms:created>
  <dcterms:modified xsi:type="dcterms:W3CDTF">2026-05-14T09:02:29Z</dcterms:modified>
</cp:coreProperties>
</file>