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na.maier\Desktop\2026\SCOLI 2026\prog pt scoli 2026-2029\licitatie 2026\"/>
    </mc:Choice>
  </mc:AlternateContent>
  <xr:revisionPtr revIDLastSave="0" documentId="13_ncr:1_{EEF91244-2AB8-4CF1-891A-12AFE8299EC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nexa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2" l="1"/>
  <c r="T28" i="2"/>
  <c r="T29" i="2"/>
  <c r="S27" i="2"/>
  <c r="S28" i="2"/>
  <c r="S29" i="2"/>
  <c r="R27" i="2"/>
  <c r="R28" i="2"/>
  <c r="R29" i="2"/>
  <c r="Q27" i="2"/>
  <c r="Q28" i="2"/>
  <c r="Q29" i="2"/>
  <c r="P27" i="2"/>
  <c r="P28" i="2"/>
  <c r="P29" i="2"/>
  <c r="O27" i="2"/>
  <c r="O28" i="2"/>
  <c r="O29" i="2"/>
  <c r="N27" i="2"/>
  <c r="N28" i="2"/>
  <c r="N29" i="2"/>
  <c r="M27" i="2"/>
  <c r="M28" i="2"/>
  <c r="M29" i="2"/>
  <c r="T22" i="2"/>
  <c r="T23" i="2"/>
  <c r="T24" i="2"/>
  <c r="T25" i="2"/>
  <c r="T26" i="2"/>
  <c r="S22" i="2"/>
  <c r="S23" i="2"/>
  <c r="S24" i="2"/>
  <c r="S25" i="2"/>
  <c r="S26" i="2"/>
  <c r="R22" i="2"/>
  <c r="R23" i="2"/>
  <c r="R24" i="2"/>
  <c r="R25" i="2"/>
  <c r="R26" i="2"/>
  <c r="Q22" i="2"/>
  <c r="Q23" i="2"/>
  <c r="Q24" i="2"/>
  <c r="Q25" i="2"/>
  <c r="Q26" i="2"/>
  <c r="P22" i="2"/>
  <c r="P23" i="2"/>
  <c r="P24" i="2"/>
  <c r="P25" i="2"/>
  <c r="P26" i="2"/>
  <c r="O22" i="2"/>
  <c r="O23" i="2"/>
  <c r="O24" i="2"/>
  <c r="O25" i="2"/>
  <c r="O26" i="2"/>
  <c r="N22" i="2"/>
  <c r="N23" i="2"/>
  <c r="N24" i="2"/>
  <c r="N25" i="2"/>
  <c r="N26" i="2"/>
  <c r="M22" i="2"/>
  <c r="M23" i="2"/>
  <c r="M24" i="2"/>
  <c r="M25" i="2"/>
  <c r="M26" i="2"/>
  <c r="P21" i="2"/>
  <c r="O21" i="2"/>
  <c r="N21" i="2"/>
  <c r="M21" i="2"/>
  <c r="S12" i="2"/>
  <c r="S21" i="2"/>
  <c r="S20" i="2"/>
  <c r="T21" i="2"/>
  <c r="T18" i="2"/>
  <c r="T19" i="2"/>
  <c r="T20" i="2"/>
  <c r="S18" i="2"/>
  <c r="S19" i="2"/>
  <c r="T13" i="2"/>
  <c r="T14" i="2"/>
  <c r="T15" i="2"/>
  <c r="T16" i="2"/>
  <c r="T17" i="2"/>
  <c r="S13" i="2"/>
  <c r="S14" i="2"/>
  <c r="S15" i="2"/>
  <c r="S16" i="2"/>
  <c r="S17" i="2"/>
  <c r="R17" i="2"/>
  <c r="R18" i="2"/>
  <c r="R19" i="2"/>
  <c r="R20" i="2"/>
  <c r="R21" i="2"/>
  <c r="Q17" i="2"/>
  <c r="Q18" i="2"/>
  <c r="Q19" i="2"/>
  <c r="Q20" i="2"/>
  <c r="Q21" i="2"/>
  <c r="R13" i="2"/>
  <c r="R14" i="2"/>
  <c r="R15" i="2"/>
  <c r="R16" i="2"/>
  <c r="Q13" i="2"/>
  <c r="Q14" i="2"/>
  <c r="Q15" i="2"/>
  <c r="Q16" i="2"/>
  <c r="Q12" i="2"/>
  <c r="R12" i="2"/>
  <c r="O17" i="2"/>
  <c r="P19" i="2"/>
  <c r="P20" i="2"/>
  <c r="O19" i="2"/>
  <c r="O20" i="2"/>
  <c r="P13" i="2"/>
  <c r="P14" i="2"/>
  <c r="P15" i="2"/>
  <c r="P16" i="2"/>
  <c r="P17" i="2"/>
  <c r="P18" i="2"/>
  <c r="O13" i="2"/>
  <c r="O14" i="2"/>
  <c r="O15" i="2"/>
  <c r="O16" i="2"/>
  <c r="O18" i="2"/>
  <c r="P12" i="2"/>
  <c r="O12" i="2"/>
  <c r="N18" i="2"/>
  <c r="N19" i="2"/>
  <c r="N20" i="2"/>
  <c r="N13" i="2"/>
  <c r="N14" i="2"/>
  <c r="N15" i="2"/>
  <c r="N16" i="2"/>
  <c r="N17" i="2"/>
  <c r="M18" i="2"/>
  <c r="M19" i="2"/>
  <c r="M20" i="2"/>
  <c r="M13" i="2"/>
  <c r="M14" i="2"/>
  <c r="M15" i="2"/>
  <c r="M16" i="2"/>
  <c r="M17" i="2"/>
  <c r="M12" i="2"/>
  <c r="G31" i="2"/>
  <c r="H30" i="2"/>
  <c r="G30" i="2"/>
  <c r="Q30" i="2" l="1"/>
  <c r="R30" i="2"/>
  <c r="R31" i="2"/>
  <c r="Q31" i="2"/>
  <c r="N12" i="2"/>
  <c r="K30" i="2"/>
  <c r="L32" i="2"/>
  <c r="K32" i="2"/>
  <c r="K31" i="2"/>
  <c r="L31" i="2"/>
  <c r="T12" i="2"/>
  <c r="L30" i="2"/>
  <c r="Q32" i="2" l="1"/>
  <c r="R32" i="2"/>
  <c r="S31" i="2"/>
  <c r="P31" i="2"/>
  <c r="N31" i="2"/>
  <c r="P30" i="2"/>
  <c r="T31" i="2"/>
  <c r="O30" i="2"/>
  <c r="N30" i="2"/>
  <c r="T30" i="2"/>
  <c r="O31" i="2"/>
  <c r="S30" i="2"/>
  <c r="M31" i="2"/>
  <c r="P32" i="2" l="1"/>
  <c r="O32" i="2"/>
  <c r="T32" i="2"/>
  <c r="N32" i="2"/>
  <c r="S32" i="2"/>
  <c r="M30" i="2"/>
  <c r="M32" i="2" s="1"/>
</calcChain>
</file>

<file path=xl/sharedStrings.xml><?xml version="1.0" encoding="utf-8"?>
<sst xmlns="http://schemas.openxmlformats.org/spreadsheetml/2006/main" count="86" uniqueCount="59">
  <si>
    <t>Nr. Lot</t>
  </si>
  <si>
    <t>Zona de distributie</t>
  </si>
  <si>
    <t>Denumire produs</t>
  </si>
  <si>
    <t>Nr. elevi</t>
  </si>
  <si>
    <t>Lapte și produse lactate</t>
  </si>
  <si>
    <t>Cantitatea minimă care ar putea face obiectul unui singur contract</t>
  </si>
  <si>
    <t xml:space="preserve">Valoare estimată minimă care ar putea face obiectul unui singur contract </t>
  </si>
  <si>
    <t>Cantitatea maximă care ar putea face obiectului unui singur conntract</t>
  </si>
  <si>
    <t xml:space="preserve">Valoare estimată maximă care ar putea face obiectul unui singur contract </t>
  </si>
  <si>
    <t>Cantitatea minimă ce se poate solicita pe durata întregului acord – cadru</t>
  </si>
  <si>
    <t>Cantitatea maximă ce se poate solicita pe durata întregului acord – cadru</t>
  </si>
  <si>
    <t>Valoare estimată minimă care ar putea face obiectul acordului – cadru</t>
  </si>
  <si>
    <t>Valoare estimată maximă care ar putea face obiectul acordului – cadru</t>
  </si>
  <si>
    <t>Număr minim de elevi (-10%)</t>
  </si>
  <si>
    <t>Număr maxim de elevi (+10%)</t>
  </si>
  <si>
    <t>ROMÂNIA</t>
  </si>
  <si>
    <t>JUDEȚUL CLUJ</t>
  </si>
  <si>
    <t>CONSILIUL JUDETEAN</t>
  </si>
  <si>
    <t>DIRECȚIA GENERALĂ BUGET, FINANȚE, RESURSE UMANE</t>
  </si>
  <si>
    <t>ANEXA NR. 1 la Caietul de sarcini</t>
  </si>
  <si>
    <t>Nr. zile de școală pe perioada acordului cadru</t>
  </si>
  <si>
    <t>Lotul I</t>
  </si>
  <si>
    <t>Lotul II</t>
  </si>
  <si>
    <t>Lotul III</t>
  </si>
  <si>
    <t>Lotul IV</t>
  </si>
  <si>
    <t>Lotul V</t>
  </si>
  <si>
    <t>Lotul VI</t>
  </si>
  <si>
    <t xml:space="preserve">CENTRALIZATOR </t>
  </si>
  <si>
    <t xml:space="preserve">privind cantităţile minime şi maxime de produse ale acordului cadru, precum şi valorile asociate acestora, repartiţia cantităţilor pe loturi aferente zonelor de livrare şi a tipului de produse  </t>
  </si>
  <si>
    <t>TOTAL</t>
  </si>
  <si>
    <t>SERVICIUL BUGET LOCAL, VENITURI</t>
  </si>
  <si>
    <t>Zona I</t>
  </si>
  <si>
    <t>Zona II</t>
  </si>
  <si>
    <t>Zona III</t>
  </si>
  <si>
    <t>Zona IV</t>
  </si>
  <si>
    <t>Zona V</t>
  </si>
  <si>
    <t>Zona VI</t>
  </si>
  <si>
    <t>Zona VII</t>
  </si>
  <si>
    <t>Zona VIII</t>
  </si>
  <si>
    <t>Zona IX</t>
  </si>
  <si>
    <t>Lotul VII</t>
  </si>
  <si>
    <t>Lotul VIII</t>
  </si>
  <si>
    <t>Lotul IX</t>
  </si>
  <si>
    <t>Lotul X</t>
  </si>
  <si>
    <t>Lotul XI</t>
  </si>
  <si>
    <t>Lotul XII</t>
  </si>
  <si>
    <t>Lotul XIII</t>
  </si>
  <si>
    <t>Lotul XIV</t>
  </si>
  <si>
    <t>Lotul XV</t>
  </si>
  <si>
    <t>Lotul XVI</t>
  </si>
  <si>
    <t>Lotul XVII</t>
  </si>
  <si>
    <t>Lotul XVIII</t>
  </si>
  <si>
    <t xml:space="preserve"> </t>
  </si>
  <si>
    <t>TOTAL LOT I - IX</t>
  </si>
  <si>
    <t>TOTAL LOT X - XVIII</t>
  </si>
  <si>
    <t>Nr. crt.</t>
  </si>
  <si>
    <t>Valoare lapte și produse lactate</t>
  </si>
  <si>
    <t>Produse de panificație- corn și biscuiți</t>
  </si>
  <si>
    <t>Valoare produse de panificație-corn și biscuiți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</si>
</sst>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Montserrat Light"/>
    </font>
    <font>
      <sz val="8"/>
      <color theme="1"/>
      <name val="Montserrat Light"/>
    </font>
    <font>
      <b/>
      <sz val="8"/>
      <name val="Montserrat Light"/>
    </font>
    <font>
      <sz val="8"/>
      <name val="Montserrat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/>
    <xf numFmtId="2" fontId="1" fillId="3" borderId="0" xfId="0" applyNumberFormat="1" applyFont="1" applyFill="1"/>
    <xf numFmtId="0" fontId="5" fillId="3" borderId="4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6325-978E-410E-88FC-68C543F56A90}">
  <dimension ref="A1:V34"/>
  <sheetViews>
    <sheetView tabSelected="1" topLeftCell="A19" zoomScale="115" zoomScaleNormal="115" workbookViewId="0">
      <selection activeCell="O20" sqref="O20"/>
    </sheetView>
  </sheetViews>
  <sheetFormatPr defaultColWidth="8.44140625" defaultRowHeight="9.6" x14ac:dyDescent="0.2"/>
  <cols>
    <col min="1" max="1" width="4.44140625" style="1" customWidth="1"/>
    <col min="2" max="2" width="5.5546875" style="1" customWidth="1"/>
    <col min="3" max="3" width="6.77734375" style="2" customWidth="1"/>
    <col min="4" max="4" width="6.5546875" style="1" customWidth="1"/>
    <col min="5" max="5" width="8.21875" style="1" customWidth="1"/>
    <col min="6" max="6" width="8.6640625" style="1" customWidth="1"/>
    <col min="7" max="7" width="5.5546875" style="1" customWidth="1"/>
    <col min="8" max="8" width="5.33203125" style="1" customWidth="1"/>
    <col min="9" max="9" width="7.5546875" style="1" customWidth="1"/>
    <col min="10" max="10" width="6.88671875" style="1" customWidth="1"/>
    <col min="11" max="11" width="7" style="1" customWidth="1"/>
    <col min="12" max="12" width="7.109375" style="1" customWidth="1"/>
    <col min="13" max="13" width="9.88671875" style="1" bestFit="1" customWidth="1"/>
    <col min="14" max="14" width="11.109375" style="1" customWidth="1"/>
    <col min="15" max="15" width="12.5546875" style="1" customWidth="1"/>
    <col min="16" max="16" width="12.21875" style="1" customWidth="1"/>
    <col min="17" max="17" width="12.44140625" style="1" customWidth="1"/>
    <col min="18" max="18" width="12.21875" style="1" customWidth="1"/>
    <col min="19" max="19" width="12.33203125" style="1" customWidth="1"/>
    <col min="20" max="20" width="12" style="1" customWidth="1"/>
    <col min="21" max="16384" width="8.44140625" style="1"/>
  </cols>
  <sheetData>
    <row r="1" spans="1:22" ht="17.25" customHeight="1" x14ac:dyDescent="0.3">
      <c r="A1" s="5" t="s">
        <v>15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4" t="s">
        <v>19</v>
      </c>
      <c r="R1" s="34"/>
      <c r="S1" s="34"/>
      <c r="T1" s="34"/>
    </row>
    <row r="2" spans="1:22" ht="13.5" customHeight="1" x14ac:dyDescent="0.3">
      <c r="A2" s="5" t="s">
        <v>16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2" ht="15" customHeight="1" x14ac:dyDescent="0.3">
      <c r="A3" s="5" t="s">
        <v>17</v>
      </c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2" ht="15" customHeight="1" x14ac:dyDescent="0.3">
      <c r="A4" s="5" t="s">
        <v>18</v>
      </c>
      <c r="B4" s="7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ht="12" x14ac:dyDescent="0.3">
      <c r="A5" s="5" t="s">
        <v>30</v>
      </c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2" ht="3.75" customHeight="1" x14ac:dyDescent="0.3">
      <c r="A6" s="5"/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2" ht="9" customHeight="1" x14ac:dyDescent="0.3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2" ht="13.5" customHeight="1" x14ac:dyDescent="0.2">
      <c r="A8" s="35" t="s">
        <v>27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2" ht="12" customHeight="1" x14ac:dyDescent="0.3">
      <c r="A9" s="36" t="s">
        <v>28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2" ht="9" customHeight="1" thickBot="1" x14ac:dyDescent="0.35">
      <c r="A10" s="5"/>
      <c r="B10" s="5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2" ht="145.5" customHeight="1" thickBot="1" x14ac:dyDescent="0.25">
      <c r="A11" s="9" t="s">
        <v>55</v>
      </c>
      <c r="B11" s="9" t="s">
        <v>0</v>
      </c>
      <c r="C11" s="9" t="s">
        <v>1</v>
      </c>
      <c r="D11" s="37" t="s">
        <v>2</v>
      </c>
      <c r="E11" s="37"/>
      <c r="F11" s="37"/>
      <c r="G11" s="9" t="s">
        <v>3</v>
      </c>
      <c r="H11" s="9" t="s">
        <v>20</v>
      </c>
      <c r="I11" s="9" t="s">
        <v>56</v>
      </c>
      <c r="J11" s="9" t="s">
        <v>58</v>
      </c>
      <c r="K11" s="9" t="s">
        <v>13</v>
      </c>
      <c r="L11" s="9" t="s">
        <v>14</v>
      </c>
      <c r="M11" s="9" t="s">
        <v>5</v>
      </c>
      <c r="N11" s="9" t="s">
        <v>7</v>
      </c>
      <c r="O11" s="9" t="s">
        <v>6</v>
      </c>
      <c r="P11" s="9" t="s">
        <v>8</v>
      </c>
      <c r="Q11" s="9" t="s">
        <v>9</v>
      </c>
      <c r="R11" s="9" t="s">
        <v>10</v>
      </c>
      <c r="S11" s="9" t="s">
        <v>11</v>
      </c>
      <c r="T11" s="9" t="s">
        <v>12</v>
      </c>
    </row>
    <row r="12" spans="1:22" ht="48" x14ac:dyDescent="0.2">
      <c r="A12" s="10">
        <v>1</v>
      </c>
      <c r="B12" s="11" t="s">
        <v>21</v>
      </c>
      <c r="C12" s="12" t="s">
        <v>31</v>
      </c>
      <c r="D12" s="13" t="s">
        <v>4</v>
      </c>
      <c r="E12" s="12"/>
      <c r="F12" s="12"/>
      <c r="G12" s="14">
        <v>29344</v>
      </c>
      <c r="H12" s="14">
        <v>540</v>
      </c>
      <c r="I12" s="15">
        <v>1.06</v>
      </c>
      <c r="J12" s="15" t="s">
        <v>52</v>
      </c>
      <c r="K12" s="16">
        <v>26410</v>
      </c>
      <c r="L12" s="16">
        <v>32278</v>
      </c>
      <c r="M12" s="16">
        <f>K12*180</f>
        <v>4753800</v>
      </c>
      <c r="N12" s="16">
        <f>L12*180</f>
        <v>5810040</v>
      </c>
      <c r="O12" s="17">
        <f t="shared" ref="O12:O20" si="0">I12*K12*180</f>
        <v>5039028</v>
      </c>
      <c r="P12" s="17">
        <f t="shared" ref="P12:P20" si="1">I12*L12*180</f>
        <v>6158642.4000000004</v>
      </c>
      <c r="Q12" s="16">
        <f t="shared" ref="Q12:Q29" si="2">K12*H12</f>
        <v>14261400</v>
      </c>
      <c r="R12" s="16">
        <f t="shared" ref="R12:R29" si="3">L12*H12</f>
        <v>17430120</v>
      </c>
      <c r="S12" s="17">
        <f t="shared" ref="S12:S20" si="4">K12*I12*H12</f>
        <v>15117084.000000002</v>
      </c>
      <c r="T12" s="17">
        <f t="shared" ref="T12:T20" si="5">L12*I12*H12</f>
        <v>18475927.199999999</v>
      </c>
      <c r="U12" s="3"/>
      <c r="V12" s="4"/>
    </row>
    <row r="13" spans="1:22" ht="48" x14ac:dyDescent="0.2">
      <c r="A13" s="18">
        <v>2</v>
      </c>
      <c r="B13" s="19" t="s">
        <v>22</v>
      </c>
      <c r="C13" s="13" t="s">
        <v>32</v>
      </c>
      <c r="D13" s="13" t="s">
        <v>4</v>
      </c>
      <c r="E13" s="13"/>
      <c r="F13" s="13"/>
      <c r="G13" s="20">
        <v>5847</v>
      </c>
      <c r="H13" s="14">
        <v>540</v>
      </c>
      <c r="I13" s="15">
        <v>1.06</v>
      </c>
      <c r="J13" s="21"/>
      <c r="K13" s="16">
        <v>5262</v>
      </c>
      <c r="L13" s="16">
        <v>6432</v>
      </c>
      <c r="M13" s="16">
        <f t="shared" ref="M13:M20" si="6">K13*180</f>
        <v>947160</v>
      </c>
      <c r="N13" s="16">
        <f t="shared" ref="N13:N20" si="7">L13*180</f>
        <v>1157760</v>
      </c>
      <c r="O13" s="17">
        <f t="shared" si="0"/>
        <v>1003989.6000000001</v>
      </c>
      <c r="P13" s="17">
        <f t="shared" si="1"/>
        <v>1227225.6000000001</v>
      </c>
      <c r="Q13" s="16">
        <f t="shared" si="2"/>
        <v>2841480</v>
      </c>
      <c r="R13" s="16">
        <f t="shared" si="3"/>
        <v>3473280</v>
      </c>
      <c r="S13" s="17">
        <f t="shared" si="4"/>
        <v>3011968.8000000003</v>
      </c>
      <c r="T13" s="17">
        <f t="shared" si="5"/>
        <v>3681676.8</v>
      </c>
      <c r="V13" s="4"/>
    </row>
    <row r="14" spans="1:22" ht="48" x14ac:dyDescent="0.2">
      <c r="A14" s="18">
        <v>3</v>
      </c>
      <c r="B14" s="19" t="s">
        <v>23</v>
      </c>
      <c r="C14" s="13" t="s">
        <v>33</v>
      </c>
      <c r="D14" s="13" t="s">
        <v>4</v>
      </c>
      <c r="E14" s="13"/>
      <c r="F14" s="13"/>
      <c r="G14" s="20">
        <v>1415</v>
      </c>
      <c r="H14" s="14">
        <v>540</v>
      </c>
      <c r="I14" s="15">
        <v>1.06</v>
      </c>
      <c r="J14" s="21"/>
      <c r="K14" s="16">
        <v>1273</v>
      </c>
      <c r="L14" s="16">
        <v>1556</v>
      </c>
      <c r="M14" s="16">
        <f t="shared" si="6"/>
        <v>229140</v>
      </c>
      <c r="N14" s="16">
        <f t="shared" si="7"/>
        <v>280080</v>
      </c>
      <c r="O14" s="17">
        <f t="shared" si="0"/>
        <v>242888.40000000002</v>
      </c>
      <c r="P14" s="17">
        <f t="shared" si="1"/>
        <v>296884.80000000005</v>
      </c>
      <c r="Q14" s="16">
        <f t="shared" si="2"/>
        <v>687420</v>
      </c>
      <c r="R14" s="16">
        <f t="shared" si="3"/>
        <v>840240</v>
      </c>
      <c r="S14" s="17">
        <f t="shared" si="4"/>
        <v>728665.20000000007</v>
      </c>
      <c r="T14" s="17">
        <f t="shared" si="5"/>
        <v>890654.4</v>
      </c>
      <c r="V14" s="4"/>
    </row>
    <row r="15" spans="1:22" ht="48" x14ac:dyDescent="0.2">
      <c r="A15" s="18">
        <v>4</v>
      </c>
      <c r="B15" s="19" t="s">
        <v>24</v>
      </c>
      <c r="C15" s="13" t="s">
        <v>34</v>
      </c>
      <c r="D15" s="13" t="s">
        <v>4</v>
      </c>
      <c r="E15" s="13"/>
      <c r="F15" s="13"/>
      <c r="G15" s="20">
        <v>1920</v>
      </c>
      <c r="H15" s="14">
        <v>540</v>
      </c>
      <c r="I15" s="15">
        <v>1.06</v>
      </c>
      <c r="J15" s="21"/>
      <c r="K15" s="16">
        <v>1728</v>
      </c>
      <c r="L15" s="16">
        <v>2112</v>
      </c>
      <c r="M15" s="16">
        <f t="shared" si="6"/>
        <v>311040</v>
      </c>
      <c r="N15" s="16">
        <f t="shared" si="7"/>
        <v>380160</v>
      </c>
      <c r="O15" s="17">
        <f t="shared" si="0"/>
        <v>329702.40000000002</v>
      </c>
      <c r="P15" s="17">
        <f t="shared" si="1"/>
        <v>402969.60000000003</v>
      </c>
      <c r="Q15" s="16">
        <f t="shared" si="2"/>
        <v>933120</v>
      </c>
      <c r="R15" s="16">
        <f t="shared" si="3"/>
        <v>1140480</v>
      </c>
      <c r="S15" s="17">
        <f t="shared" si="4"/>
        <v>989107.20000000007</v>
      </c>
      <c r="T15" s="17">
        <f t="shared" si="5"/>
        <v>1208908.8</v>
      </c>
      <c r="V15" s="4"/>
    </row>
    <row r="16" spans="1:22" ht="48" x14ac:dyDescent="0.2">
      <c r="A16" s="18">
        <v>5</v>
      </c>
      <c r="B16" s="19" t="s">
        <v>25</v>
      </c>
      <c r="C16" s="13" t="s">
        <v>35</v>
      </c>
      <c r="D16" s="13" t="s">
        <v>4</v>
      </c>
      <c r="E16" s="13"/>
      <c r="F16" s="13"/>
      <c r="G16" s="20">
        <v>5573</v>
      </c>
      <c r="H16" s="14">
        <v>540</v>
      </c>
      <c r="I16" s="15">
        <v>1.06</v>
      </c>
      <c r="J16" s="21"/>
      <c r="K16" s="22">
        <v>5016</v>
      </c>
      <c r="L16" s="22">
        <v>6130</v>
      </c>
      <c r="M16" s="16">
        <f t="shared" si="6"/>
        <v>902880</v>
      </c>
      <c r="N16" s="16">
        <f t="shared" si="7"/>
        <v>1103400</v>
      </c>
      <c r="O16" s="17">
        <f t="shared" si="0"/>
        <v>957052.8</v>
      </c>
      <c r="P16" s="17">
        <f t="shared" si="1"/>
        <v>1169604</v>
      </c>
      <c r="Q16" s="16">
        <f t="shared" si="2"/>
        <v>2708640</v>
      </c>
      <c r="R16" s="16">
        <f t="shared" si="3"/>
        <v>3310200</v>
      </c>
      <c r="S16" s="17">
        <f t="shared" si="4"/>
        <v>2871158.4</v>
      </c>
      <c r="T16" s="17">
        <f t="shared" si="5"/>
        <v>3508812</v>
      </c>
      <c r="V16" s="4"/>
    </row>
    <row r="17" spans="1:22" ht="48" x14ac:dyDescent="0.2">
      <c r="A17" s="18">
        <v>6</v>
      </c>
      <c r="B17" s="19" t="s">
        <v>26</v>
      </c>
      <c r="C17" s="13" t="s">
        <v>36</v>
      </c>
      <c r="D17" s="13" t="s">
        <v>4</v>
      </c>
      <c r="E17" s="13"/>
      <c r="F17" s="13"/>
      <c r="G17" s="20">
        <v>5686</v>
      </c>
      <c r="H17" s="14">
        <v>540</v>
      </c>
      <c r="I17" s="15">
        <v>1.06</v>
      </c>
      <c r="J17" s="21"/>
      <c r="K17" s="22">
        <v>5117</v>
      </c>
      <c r="L17" s="22">
        <v>6255</v>
      </c>
      <c r="M17" s="16">
        <f t="shared" si="6"/>
        <v>921060</v>
      </c>
      <c r="N17" s="16">
        <f t="shared" si="7"/>
        <v>1125900</v>
      </c>
      <c r="O17" s="17">
        <f t="shared" si="0"/>
        <v>976323.60000000009</v>
      </c>
      <c r="P17" s="17">
        <f t="shared" si="1"/>
        <v>1193454</v>
      </c>
      <c r="Q17" s="16">
        <f t="shared" si="2"/>
        <v>2763180</v>
      </c>
      <c r="R17" s="16">
        <f t="shared" si="3"/>
        <v>3377700</v>
      </c>
      <c r="S17" s="17">
        <f t="shared" si="4"/>
        <v>2928970.8000000003</v>
      </c>
      <c r="T17" s="17">
        <f t="shared" si="5"/>
        <v>3580362</v>
      </c>
      <c r="V17" s="4"/>
    </row>
    <row r="18" spans="1:22" ht="48" x14ac:dyDescent="0.2">
      <c r="A18" s="18">
        <v>7</v>
      </c>
      <c r="B18" s="19" t="s">
        <v>40</v>
      </c>
      <c r="C18" s="13" t="s">
        <v>37</v>
      </c>
      <c r="D18" s="13" t="s">
        <v>4</v>
      </c>
      <c r="E18" s="13"/>
      <c r="F18" s="13"/>
      <c r="G18" s="20">
        <v>3939</v>
      </c>
      <c r="H18" s="14">
        <v>540</v>
      </c>
      <c r="I18" s="15">
        <v>1.06</v>
      </c>
      <c r="J18" s="21"/>
      <c r="K18" s="22">
        <v>3545</v>
      </c>
      <c r="L18" s="22">
        <v>4333</v>
      </c>
      <c r="M18" s="16">
        <f t="shared" si="6"/>
        <v>638100</v>
      </c>
      <c r="N18" s="16">
        <f t="shared" si="7"/>
        <v>779940</v>
      </c>
      <c r="O18" s="17">
        <f t="shared" si="0"/>
        <v>676386</v>
      </c>
      <c r="P18" s="17">
        <f t="shared" si="1"/>
        <v>826736.40000000014</v>
      </c>
      <c r="Q18" s="16">
        <f t="shared" si="2"/>
        <v>1914300</v>
      </c>
      <c r="R18" s="16">
        <f t="shared" si="3"/>
        <v>2339820</v>
      </c>
      <c r="S18" s="17">
        <f t="shared" si="4"/>
        <v>2029158.0000000002</v>
      </c>
      <c r="T18" s="17">
        <f t="shared" si="5"/>
        <v>2480209.2000000002</v>
      </c>
      <c r="V18" s="4"/>
    </row>
    <row r="19" spans="1:22" ht="48" x14ac:dyDescent="0.2">
      <c r="A19" s="18">
        <v>8</v>
      </c>
      <c r="B19" s="19" t="s">
        <v>41</v>
      </c>
      <c r="C19" s="13" t="s">
        <v>38</v>
      </c>
      <c r="D19" s="13" t="s">
        <v>4</v>
      </c>
      <c r="E19" s="13"/>
      <c r="F19" s="13"/>
      <c r="G19" s="20">
        <v>5081</v>
      </c>
      <c r="H19" s="14">
        <v>540</v>
      </c>
      <c r="I19" s="15">
        <v>1.06</v>
      </c>
      <c r="J19" s="21"/>
      <c r="K19" s="22">
        <v>4573</v>
      </c>
      <c r="L19" s="22">
        <v>5589</v>
      </c>
      <c r="M19" s="16">
        <f t="shared" si="6"/>
        <v>823140</v>
      </c>
      <c r="N19" s="16">
        <f t="shared" si="7"/>
        <v>1006020</v>
      </c>
      <c r="O19" s="17">
        <f t="shared" si="0"/>
        <v>872528.4</v>
      </c>
      <c r="P19" s="17">
        <f t="shared" si="1"/>
        <v>1066381.2</v>
      </c>
      <c r="Q19" s="16">
        <f t="shared" si="2"/>
        <v>2469420</v>
      </c>
      <c r="R19" s="16">
        <f t="shared" si="3"/>
        <v>3018060</v>
      </c>
      <c r="S19" s="17">
        <f t="shared" si="4"/>
        <v>2617585.2000000002</v>
      </c>
      <c r="T19" s="17">
        <f t="shared" si="5"/>
        <v>3199143.6</v>
      </c>
      <c r="V19" s="4"/>
    </row>
    <row r="20" spans="1:22" ht="48" x14ac:dyDescent="0.2">
      <c r="A20" s="18">
        <v>9</v>
      </c>
      <c r="B20" s="19" t="s">
        <v>42</v>
      </c>
      <c r="C20" s="13" t="s">
        <v>39</v>
      </c>
      <c r="D20" s="13" t="s">
        <v>4</v>
      </c>
      <c r="E20" s="13"/>
      <c r="F20" s="13"/>
      <c r="G20" s="20">
        <v>2031</v>
      </c>
      <c r="H20" s="14">
        <v>540</v>
      </c>
      <c r="I20" s="15">
        <v>1.06</v>
      </c>
      <c r="J20" s="21"/>
      <c r="K20" s="22">
        <v>1828</v>
      </c>
      <c r="L20" s="22">
        <v>2234</v>
      </c>
      <c r="M20" s="16">
        <f t="shared" si="6"/>
        <v>329040</v>
      </c>
      <c r="N20" s="16">
        <f t="shared" si="7"/>
        <v>402120</v>
      </c>
      <c r="O20" s="17">
        <f t="shared" si="0"/>
        <v>348782.4</v>
      </c>
      <c r="P20" s="17">
        <f t="shared" si="1"/>
        <v>426247.2</v>
      </c>
      <c r="Q20" s="16">
        <f t="shared" si="2"/>
        <v>987120</v>
      </c>
      <c r="R20" s="16">
        <f t="shared" si="3"/>
        <v>1206360</v>
      </c>
      <c r="S20" s="17">
        <f t="shared" si="4"/>
        <v>1046347.2000000001</v>
      </c>
      <c r="T20" s="17">
        <f t="shared" si="5"/>
        <v>1278741.6000000001</v>
      </c>
      <c r="V20" s="4"/>
    </row>
    <row r="21" spans="1:22" s="49" customFormat="1" ht="60" x14ac:dyDescent="0.2">
      <c r="A21" s="40">
        <v>10</v>
      </c>
      <c r="B21" s="41" t="s">
        <v>43</v>
      </c>
      <c r="C21" s="42" t="s">
        <v>31</v>
      </c>
      <c r="D21" s="43"/>
      <c r="E21" s="43" t="s">
        <v>57</v>
      </c>
      <c r="F21" s="43"/>
      <c r="G21" s="44">
        <v>29344</v>
      </c>
      <c r="H21" s="44">
        <v>540</v>
      </c>
      <c r="I21" s="45"/>
      <c r="J21" s="46">
        <v>0.68</v>
      </c>
      <c r="K21" s="47">
        <v>26410</v>
      </c>
      <c r="L21" s="47">
        <v>32278</v>
      </c>
      <c r="M21" s="47">
        <f>K21*180</f>
        <v>4753800</v>
      </c>
      <c r="N21" s="47">
        <f>L21*180</f>
        <v>5810040</v>
      </c>
      <c r="O21" s="48">
        <f>J21*K21*180</f>
        <v>3232584.0000000005</v>
      </c>
      <c r="P21" s="48">
        <f>J21*L21*180</f>
        <v>3950827.2</v>
      </c>
      <c r="Q21" s="47">
        <f t="shared" si="2"/>
        <v>14261400</v>
      </c>
      <c r="R21" s="47">
        <f t="shared" si="3"/>
        <v>17430120</v>
      </c>
      <c r="S21" s="48">
        <f t="shared" ref="S21:S29" si="8">H21*J21*K21</f>
        <v>9697752.0000000019</v>
      </c>
      <c r="T21" s="48">
        <f t="shared" ref="T21:T29" si="9">L21*J21*H21</f>
        <v>11852481.6</v>
      </c>
      <c r="V21" s="50"/>
    </row>
    <row r="22" spans="1:22" s="49" customFormat="1" ht="60" x14ac:dyDescent="0.2">
      <c r="A22" s="40">
        <v>11</v>
      </c>
      <c r="B22" s="51" t="s">
        <v>44</v>
      </c>
      <c r="C22" s="43" t="s">
        <v>32</v>
      </c>
      <c r="D22" s="43"/>
      <c r="E22" s="43" t="s">
        <v>57</v>
      </c>
      <c r="F22" s="43"/>
      <c r="G22" s="52">
        <v>5847</v>
      </c>
      <c r="H22" s="44">
        <v>540</v>
      </c>
      <c r="I22" s="45"/>
      <c r="J22" s="46">
        <v>0.68</v>
      </c>
      <c r="K22" s="53">
        <v>5262</v>
      </c>
      <c r="L22" s="53">
        <v>6432</v>
      </c>
      <c r="M22" s="47">
        <f t="shared" ref="M22:M29" si="10">K22*180</f>
        <v>947160</v>
      </c>
      <c r="N22" s="47">
        <f t="shared" ref="N22:N29" si="11">L22*180</f>
        <v>1157760</v>
      </c>
      <c r="O22" s="48">
        <f t="shared" ref="O22:O29" si="12">J22*K22*180</f>
        <v>644068.80000000005</v>
      </c>
      <c r="P22" s="48">
        <f t="shared" ref="P22:P29" si="13">J22*L22*180</f>
        <v>787276.80000000005</v>
      </c>
      <c r="Q22" s="47">
        <f t="shared" si="2"/>
        <v>2841480</v>
      </c>
      <c r="R22" s="47">
        <f t="shared" si="3"/>
        <v>3473280</v>
      </c>
      <c r="S22" s="48">
        <f t="shared" si="8"/>
        <v>1932206.4000000001</v>
      </c>
      <c r="T22" s="48">
        <f t="shared" si="9"/>
        <v>2361830.3999999999</v>
      </c>
      <c r="V22" s="50"/>
    </row>
    <row r="23" spans="1:22" s="49" customFormat="1" ht="60" x14ac:dyDescent="0.2">
      <c r="A23" s="40">
        <v>12</v>
      </c>
      <c r="B23" s="51" t="s">
        <v>45</v>
      </c>
      <c r="C23" s="43" t="s">
        <v>33</v>
      </c>
      <c r="D23" s="43"/>
      <c r="E23" s="43" t="s">
        <v>57</v>
      </c>
      <c r="F23" s="43"/>
      <c r="G23" s="52">
        <v>1415</v>
      </c>
      <c r="H23" s="44">
        <v>540</v>
      </c>
      <c r="I23" s="45"/>
      <c r="J23" s="46">
        <v>0.68</v>
      </c>
      <c r="K23" s="53">
        <v>1273</v>
      </c>
      <c r="L23" s="53">
        <v>1556</v>
      </c>
      <c r="M23" s="47">
        <f t="shared" si="10"/>
        <v>229140</v>
      </c>
      <c r="N23" s="47">
        <f t="shared" si="11"/>
        <v>280080</v>
      </c>
      <c r="O23" s="48">
        <f t="shared" si="12"/>
        <v>155815.20000000001</v>
      </c>
      <c r="P23" s="48">
        <f t="shared" si="13"/>
        <v>190454.40000000002</v>
      </c>
      <c r="Q23" s="47">
        <f t="shared" si="2"/>
        <v>687420</v>
      </c>
      <c r="R23" s="47">
        <f t="shared" si="3"/>
        <v>840240</v>
      </c>
      <c r="S23" s="48">
        <f t="shared" si="8"/>
        <v>467445.60000000003</v>
      </c>
      <c r="T23" s="48">
        <f t="shared" si="9"/>
        <v>571363.20000000007</v>
      </c>
      <c r="V23" s="50"/>
    </row>
    <row r="24" spans="1:22" s="49" customFormat="1" ht="60" x14ac:dyDescent="0.2">
      <c r="A24" s="40">
        <v>13</v>
      </c>
      <c r="B24" s="51" t="s">
        <v>46</v>
      </c>
      <c r="C24" s="43" t="s">
        <v>34</v>
      </c>
      <c r="D24" s="43"/>
      <c r="E24" s="43" t="s">
        <v>57</v>
      </c>
      <c r="F24" s="43"/>
      <c r="G24" s="52">
        <v>1920</v>
      </c>
      <c r="H24" s="44">
        <v>540</v>
      </c>
      <c r="I24" s="45"/>
      <c r="J24" s="46">
        <v>0.68</v>
      </c>
      <c r="K24" s="53">
        <v>1728</v>
      </c>
      <c r="L24" s="53">
        <v>2112</v>
      </c>
      <c r="M24" s="47">
        <f t="shared" si="10"/>
        <v>311040</v>
      </c>
      <c r="N24" s="47">
        <f t="shared" si="11"/>
        <v>380160</v>
      </c>
      <c r="O24" s="48">
        <f t="shared" si="12"/>
        <v>211507.20000000004</v>
      </c>
      <c r="P24" s="48">
        <f t="shared" si="13"/>
        <v>258508.80000000002</v>
      </c>
      <c r="Q24" s="47">
        <f t="shared" si="2"/>
        <v>933120</v>
      </c>
      <c r="R24" s="47">
        <f t="shared" si="3"/>
        <v>1140480</v>
      </c>
      <c r="S24" s="48">
        <f t="shared" si="8"/>
        <v>634521.60000000009</v>
      </c>
      <c r="T24" s="48">
        <f t="shared" si="9"/>
        <v>775526.40000000002</v>
      </c>
      <c r="V24" s="50"/>
    </row>
    <row r="25" spans="1:22" s="49" customFormat="1" ht="60" x14ac:dyDescent="0.2">
      <c r="A25" s="40">
        <v>14</v>
      </c>
      <c r="B25" s="51" t="s">
        <v>47</v>
      </c>
      <c r="C25" s="43" t="s">
        <v>35</v>
      </c>
      <c r="D25" s="43"/>
      <c r="E25" s="43" t="s">
        <v>57</v>
      </c>
      <c r="F25" s="43"/>
      <c r="G25" s="52">
        <v>5573</v>
      </c>
      <c r="H25" s="44">
        <v>540</v>
      </c>
      <c r="I25" s="45"/>
      <c r="J25" s="46">
        <v>0.68</v>
      </c>
      <c r="K25" s="53">
        <v>5016</v>
      </c>
      <c r="L25" s="53">
        <v>6130</v>
      </c>
      <c r="M25" s="47">
        <f t="shared" si="10"/>
        <v>902880</v>
      </c>
      <c r="N25" s="47">
        <f t="shared" si="11"/>
        <v>1103400</v>
      </c>
      <c r="O25" s="48">
        <f t="shared" si="12"/>
        <v>613958.40000000002</v>
      </c>
      <c r="P25" s="48">
        <f t="shared" si="13"/>
        <v>750312.00000000012</v>
      </c>
      <c r="Q25" s="47">
        <f t="shared" si="2"/>
        <v>2708640</v>
      </c>
      <c r="R25" s="47">
        <f t="shared" si="3"/>
        <v>3310200</v>
      </c>
      <c r="S25" s="48">
        <f t="shared" si="8"/>
        <v>1841875.2000000002</v>
      </c>
      <c r="T25" s="48">
        <f t="shared" si="9"/>
        <v>2250936.0000000005</v>
      </c>
      <c r="V25" s="50"/>
    </row>
    <row r="26" spans="1:22" s="49" customFormat="1" ht="60" x14ac:dyDescent="0.2">
      <c r="A26" s="40">
        <v>15</v>
      </c>
      <c r="B26" s="51" t="s">
        <v>48</v>
      </c>
      <c r="C26" s="43" t="s">
        <v>36</v>
      </c>
      <c r="D26" s="43"/>
      <c r="E26" s="43" t="s">
        <v>57</v>
      </c>
      <c r="F26" s="43"/>
      <c r="G26" s="52">
        <v>5686</v>
      </c>
      <c r="H26" s="44">
        <v>540</v>
      </c>
      <c r="I26" s="45"/>
      <c r="J26" s="46">
        <v>0.68</v>
      </c>
      <c r="K26" s="53">
        <v>5117</v>
      </c>
      <c r="L26" s="53">
        <v>6255</v>
      </c>
      <c r="M26" s="47">
        <f t="shared" si="10"/>
        <v>921060</v>
      </c>
      <c r="N26" s="47">
        <f t="shared" si="11"/>
        <v>1125900</v>
      </c>
      <c r="O26" s="48">
        <f t="shared" si="12"/>
        <v>626320.80000000005</v>
      </c>
      <c r="P26" s="48">
        <f t="shared" si="13"/>
        <v>765612.00000000012</v>
      </c>
      <c r="Q26" s="47">
        <f t="shared" si="2"/>
        <v>2763180</v>
      </c>
      <c r="R26" s="47">
        <f t="shared" si="3"/>
        <v>3377700</v>
      </c>
      <c r="S26" s="48">
        <f t="shared" si="8"/>
        <v>1878962.4000000001</v>
      </c>
      <c r="T26" s="48">
        <f t="shared" si="9"/>
        <v>2296836.0000000005</v>
      </c>
      <c r="V26" s="50"/>
    </row>
    <row r="27" spans="1:22" s="49" customFormat="1" ht="60" x14ac:dyDescent="0.2">
      <c r="A27" s="40">
        <v>16</v>
      </c>
      <c r="B27" s="51" t="s">
        <v>49</v>
      </c>
      <c r="C27" s="43" t="s">
        <v>37</v>
      </c>
      <c r="D27" s="43"/>
      <c r="E27" s="43" t="s">
        <v>57</v>
      </c>
      <c r="F27" s="43"/>
      <c r="G27" s="52">
        <v>3939</v>
      </c>
      <c r="H27" s="44">
        <v>540</v>
      </c>
      <c r="I27" s="45"/>
      <c r="J27" s="46">
        <v>0.68</v>
      </c>
      <c r="K27" s="53">
        <v>3545</v>
      </c>
      <c r="L27" s="53">
        <v>4333</v>
      </c>
      <c r="M27" s="47">
        <f t="shared" si="10"/>
        <v>638100</v>
      </c>
      <c r="N27" s="47">
        <f t="shared" si="11"/>
        <v>779940</v>
      </c>
      <c r="O27" s="48">
        <f t="shared" si="12"/>
        <v>433908.00000000006</v>
      </c>
      <c r="P27" s="48">
        <f t="shared" si="13"/>
        <v>530359.19999999995</v>
      </c>
      <c r="Q27" s="47">
        <f t="shared" si="2"/>
        <v>1914300</v>
      </c>
      <c r="R27" s="47">
        <f t="shared" si="3"/>
        <v>2339820</v>
      </c>
      <c r="S27" s="48">
        <f t="shared" si="8"/>
        <v>1301724.0000000002</v>
      </c>
      <c r="T27" s="48">
        <f t="shared" si="9"/>
        <v>1591077.6</v>
      </c>
      <c r="V27" s="50"/>
    </row>
    <row r="28" spans="1:22" s="49" customFormat="1" ht="60" x14ac:dyDescent="0.2">
      <c r="A28" s="40">
        <v>17</v>
      </c>
      <c r="B28" s="51" t="s">
        <v>50</v>
      </c>
      <c r="C28" s="43" t="s">
        <v>38</v>
      </c>
      <c r="D28" s="43"/>
      <c r="E28" s="43" t="s">
        <v>57</v>
      </c>
      <c r="F28" s="43"/>
      <c r="G28" s="52">
        <v>5081</v>
      </c>
      <c r="H28" s="44">
        <v>540</v>
      </c>
      <c r="I28" s="45"/>
      <c r="J28" s="46">
        <v>0.68</v>
      </c>
      <c r="K28" s="53">
        <v>4573</v>
      </c>
      <c r="L28" s="53">
        <v>5589</v>
      </c>
      <c r="M28" s="47">
        <f t="shared" si="10"/>
        <v>823140</v>
      </c>
      <c r="N28" s="47">
        <f t="shared" si="11"/>
        <v>1006020</v>
      </c>
      <c r="O28" s="48">
        <f t="shared" si="12"/>
        <v>559735.20000000007</v>
      </c>
      <c r="P28" s="48">
        <f t="shared" si="13"/>
        <v>684093.60000000009</v>
      </c>
      <c r="Q28" s="47">
        <f t="shared" si="2"/>
        <v>2469420</v>
      </c>
      <c r="R28" s="47">
        <f t="shared" si="3"/>
        <v>3018060</v>
      </c>
      <c r="S28" s="48">
        <f t="shared" si="8"/>
        <v>1679205.6</v>
      </c>
      <c r="T28" s="48">
        <f t="shared" si="9"/>
        <v>2052280.8000000003</v>
      </c>
      <c r="V28" s="50"/>
    </row>
    <row r="29" spans="1:22" s="49" customFormat="1" ht="55.8" customHeight="1" x14ac:dyDescent="0.2">
      <c r="A29" s="40">
        <v>18</v>
      </c>
      <c r="B29" s="51" t="s">
        <v>51</v>
      </c>
      <c r="C29" s="43" t="s">
        <v>39</v>
      </c>
      <c r="D29" s="43"/>
      <c r="E29" s="43" t="s">
        <v>57</v>
      </c>
      <c r="F29" s="43"/>
      <c r="G29" s="52">
        <v>2031</v>
      </c>
      <c r="H29" s="44">
        <v>540</v>
      </c>
      <c r="I29" s="45"/>
      <c r="J29" s="46">
        <v>0.68</v>
      </c>
      <c r="K29" s="53">
        <v>1828</v>
      </c>
      <c r="L29" s="53">
        <v>2234</v>
      </c>
      <c r="M29" s="47">
        <f t="shared" si="10"/>
        <v>329040</v>
      </c>
      <c r="N29" s="47">
        <f t="shared" si="11"/>
        <v>402120</v>
      </c>
      <c r="O29" s="48">
        <f t="shared" si="12"/>
        <v>223747.20000000004</v>
      </c>
      <c r="P29" s="48">
        <f t="shared" si="13"/>
        <v>273441.60000000003</v>
      </c>
      <c r="Q29" s="47">
        <f t="shared" si="2"/>
        <v>987120</v>
      </c>
      <c r="R29" s="47">
        <f t="shared" si="3"/>
        <v>1206360</v>
      </c>
      <c r="S29" s="48">
        <f t="shared" si="8"/>
        <v>671241.60000000009</v>
      </c>
      <c r="T29" s="48">
        <f t="shared" si="9"/>
        <v>820324.8</v>
      </c>
      <c r="V29" s="50"/>
    </row>
    <row r="30" spans="1:22" ht="34.799999999999997" customHeight="1" x14ac:dyDescent="0.3">
      <c r="A30" s="24"/>
      <c r="B30" s="38" t="s">
        <v>53</v>
      </c>
      <c r="C30" s="39"/>
      <c r="D30" s="13" t="s">
        <v>4</v>
      </c>
      <c r="E30" s="13"/>
      <c r="F30" s="13"/>
      <c r="G30" s="20">
        <f>SUM(G12:G20)</f>
        <v>60836</v>
      </c>
      <c r="H30" s="14">
        <f>SUM(H12:H20)/9</f>
        <v>540</v>
      </c>
      <c r="I30" s="23">
        <v>1.06</v>
      </c>
      <c r="J30" s="21"/>
      <c r="K30" s="25">
        <f t="shared" ref="K30:T30" si="14">SUM(K12:K20)</f>
        <v>54752</v>
      </c>
      <c r="L30" s="25">
        <f t="shared" si="14"/>
        <v>66919</v>
      </c>
      <c r="M30" s="26">
        <f t="shared" si="14"/>
        <v>9855360</v>
      </c>
      <c r="N30" s="26">
        <f t="shared" si="14"/>
        <v>12045420</v>
      </c>
      <c r="O30" s="27">
        <f t="shared" si="14"/>
        <v>10446681.600000001</v>
      </c>
      <c r="P30" s="27">
        <f t="shared" si="14"/>
        <v>12768145.199999997</v>
      </c>
      <c r="Q30" s="27">
        <f t="shared" si="14"/>
        <v>29566080</v>
      </c>
      <c r="R30" s="27">
        <f t="shared" si="14"/>
        <v>36136260</v>
      </c>
      <c r="S30" s="27">
        <f t="shared" si="14"/>
        <v>31340044.799999997</v>
      </c>
      <c r="T30" s="27">
        <f t="shared" si="14"/>
        <v>38304435.600000001</v>
      </c>
      <c r="V30" s="4"/>
    </row>
    <row r="31" spans="1:22" ht="64.8" customHeight="1" x14ac:dyDescent="0.3">
      <c r="A31" s="24"/>
      <c r="B31" s="38" t="s">
        <v>54</v>
      </c>
      <c r="C31" s="39"/>
      <c r="D31" s="13"/>
      <c r="E31" s="13" t="s">
        <v>57</v>
      </c>
      <c r="F31" s="13"/>
      <c r="G31" s="20">
        <f>SUM(G21:G29)</f>
        <v>60836</v>
      </c>
      <c r="H31" s="14">
        <v>540</v>
      </c>
      <c r="I31" s="23"/>
      <c r="J31" s="21">
        <v>0.68</v>
      </c>
      <c r="K31" s="25">
        <f t="shared" ref="K31:T31" si="15">SUM(K21:K29)</f>
        <v>54752</v>
      </c>
      <c r="L31" s="25">
        <f t="shared" si="15"/>
        <v>66919</v>
      </c>
      <c r="M31" s="26">
        <f t="shared" si="15"/>
        <v>9855360</v>
      </c>
      <c r="N31" s="26">
        <f t="shared" si="15"/>
        <v>12045420</v>
      </c>
      <c r="O31" s="27">
        <f t="shared" si="15"/>
        <v>6701644.8000000017</v>
      </c>
      <c r="P31" s="27">
        <f t="shared" si="15"/>
        <v>8190885.5999999996</v>
      </c>
      <c r="Q31" s="27">
        <f t="shared" si="15"/>
        <v>29566080</v>
      </c>
      <c r="R31" s="27">
        <f t="shared" si="15"/>
        <v>36136260</v>
      </c>
      <c r="S31" s="27">
        <f t="shared" si="15"/>
        <v>20104934.400000006</v>
      </c>
      <c r="T31" s="27">
        <f t="shared" si="15"/>
        <v>24572656.800000004</v>
      </c>
      <c r="V31" s="4"/>
    </row>
    <row r="32" spans="1:22" ht="32.4" customHeight="1" x14ac:dyDescent="0.2">
      <c r="A32" s="28"/>
      <c r="B32" s="32" t="s">
        <v>29</v>
      </c>
      <c r="C32" s="33"/>
      <c r="D32" s="29"/>
      <c r="E32" s="28"/>
      <c r="F32" s="28"/>
      <c r="G32" s="30"/>
      <c r="H32" s="28"/>
      <c r="I32" s="31">
        <v>1.06</v>
      </c>
      <c r="J32" s="31">
        <v>0.68</v>
      </c>
      <c r="K32" s="25">
        <f>SUM(K12:K29)/3</f>
        <v>36501.333333333336</v>
      </c>
      <c r="L32" s="25">
        <f>SUM(L12:L29)/3</f>
        <v>44612.666666666664</v>
      </c>
      <c r="M32" s="25">
        <f t="shared" ref="M32:T32" si="16">SUM(M30:M31)</f>
        <v>19710720</v>
      </c>
      <c r="N32" s="25">
        <f t="shared" si="16"/>
        <v>24090840</v>
      </c>
      <c r="O32" s="31">
        <f t="shared" si="16"/>
        <v>17148326.400000002</v>
      </c>
      <c r="P32" s="31">
        <f t="shared" si="16"/>
        <v>20959030.799999997</v>
      </c>
      <c r="Q32" s="31">
        <f t="shared" si="16"/>
        <v>59132160</v>
      </c>
      <c r="R32" s="31">
        <f t="shared" si="16"/>
        <v>72272520</v>
      </c>
      <c r="S32" s="31">
        <f t="shared" si="16"/>
        <v>51444979.200000003</v>
      </c>
      <c r="T32" s="31">
        <f t="shared" si="16"/>
        <v>62877092.400000006</v>
      </c>
      <c r="V32" s="4"/>
    </row>
    <row r="33" ht="23.25" customHeight="1" x14ac:dyDescent="0.2"/>
    <row r="34" ht="23.25" customHeight="1" x14ac:dyDescent="0.2"/>
  </sheetData>
  <mergeCells count="7">
    <mergeCell ref="B32:C32"/>
    <mergeCell ref="Q1:T1"/>
    <mergeCell ref="A8:T8"/>
    <mergeCell ref="A9:T9"/>
    <mergeCell ref="D11:F11"/>
    <mergeCell ref="B30:C30"/>
    <mergeCell ref="B31:C31"/>
  </mergeCells>
  <pageMargins left="0.2" right="0.2" top="0.5" bottom="0.2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Jucan</dc:creator>
  <cp:lastModifiedBy>Dorina Maier</cp:lastModifiedBy>
  <cp:lastPrinted>2026-03-10T06:59:06Z</cp:lastPrinted>
  <dcterms:created xsi:type="dcterms:W3CDTF">2021-06-24T08:10:21Z</dcterms:created>
  <dcterms:modified xsi:type="dcterms:W3CDTF">2026-04-23T15:08:43Z</dcterms:modified>
</cp:coreProperties>
</file>