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Ramona\DALI REZERVOARE\"/>
    </mc:Choice>
  </mc:AlternateContent>
  <xr:revisionPtr revIDLastSave="0" documentId="13_ncr:1_{7543096A-1E70-4ABA-BD86-D01961F69D4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G-1" sheetId="1" r:id="rId1"/>
    <sheet name="DO " sheetId="9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_________cta02">#REF!</definedName>
    <definedName name="_______________cta02">#REF!</definedName>
    <definedName name="_________cta02">#REF!</definedName>
    <definedName name="_________SR250">'[1]Unit Rates'!$B$7</definedName>
    <definedName name="_________SR500">'[2]Unit Rates'!$B$6</definedName>
    <definedName name="________SR250">'[1]Unit Rates'!$B$7</definedName>
    <definedName name="________SR500">'[2]Unit Rates'!$B$6</definedName>
    <definedName name="_______SR250">'[1]Unit Rates'!$B$7</definedName>
    <definedName name="_______SR500">'[2]Unit Rates'!$B$6</definedName>
    <definedName name="______cta02">#REF!</definedName>
    <definedName name="______SR250">'[1]Unit Rates'!$B$7</definedName>
    <definedName name="______SR500">'[2]Unit Rates'!$B$6</definedName>
    <definedName name="_____cta02">#REF!</definedName>
    <definedName name="_____SR250">'[1]Unit Rates'!$B$7</definedName>
    <definedName name="_____SR500">'[2]Unit Rates'!$B$6</definedName>
    <definedName name="____SR250">'[1]Unit Rates'!$B$7</definedName>
    <definedName name="____SR500">'[2]Unit Rates'!$B$6</definedName>
    <definedName name="___cta02">#REF!</definedName>
    <definedName name="___SR250">'[1]Unit Rates'!$B$7</definedName>
    <definedName name="___SR500">'[2]Unit Rates'!$B$6</definedName>
    <definedName name="__123Graph_AROSTENT" hidden="1">#REF!</definedName>
    <definedName name="__123Graph_AROSTSPEZ" hidden="1">#REF!</definedName>
    <definedName name="__123Graph_BROSTENT" hidden="1">#REF!</definedName>
    <definedName name="__123Graph_BROSTSPEZ" hidden="1">#REF!</definedName>
    <definedName name="__123Graph_CROSTENT" hidden="1">#REF!</definedName>
    <definedName name="__123Graph_CROSTSPEZ" hidden="1">#REF!</definedName>
    <definedName name="__123Graph_XROSTENT" hidden="1">#REF!</definedName>
    <definedName name="__cta02" localSheetId="1">#REF!</definedName>
    <definedName name="__cta02">#REF!</definedName>
    <definedName name="__SR250">'[1]Unit Rates'!$B$7</definedName>
    <definedName name="__SR500">'[2]Unit Rates'!$B$6</definedName>
    <definedName name="_111" hidden="1">#REF!</definedName>
    <definedName name="_cta02" localSheetId="1">#REF!</definedName>
    <definedName name="_cta02">#REF!</definedName>
    <definedName name="_SR250">'[1]Unit Rates'!$B$7</definedName>
    <definedName name="_SR500">'[2]Unit Rates'!$B$6</definedName>
    <definedName name="a" localSheetId="1">#REF!</definedName>
    <definedName name="a">#REF!</definedName>
    <definedName name="acasa">#REF!</definedName>
    <definedName name="AIPOP2007">#REF!</definedName>
    <definedName name="AIPOP2013">#REF!</definedName>
    <definedName name="AIPOP2018">#REF!</definedName>
    <definedName name="AIPOP2037">#REF!</definedName>
    <definedName name="alles" localSheetId="1">#REF!</definedName>
    <definedName name="alles">#REF!</definedName>
    <definedName name="asc">#REF!</definedName>
    <definedName name="BPOP2007">#REF!</definedName>
    <definedName name="BPOP2013">#REF!</definedName>
    <definedName name="BPOP2018">#REF!</definedName>
    <definedName name="BPOP2037">#REF!</definedName>
    <definedName name="BR">'[3]Unit Rates'!$B$4</definedName>
    <definedName name="CR">'[3]Unit Rates'!$B$3</definedName>
    <definedName name="dm" localSheetId="1">'[4]Baza calcul'!#REF!</definedName>
    <definedName name="dm">'[4]Baza calcul'!#REF!</definedName>
    <definedName name="DO_2">#REF!</definedName>
    <definedName name="DO4_CHP" localSheetId="1">'[4]Baza calcul'!#REF!</definedName>
    <definedName name="DO4_CHP">'[4]Baza calcul'!#REF!</definedName>
    <definedName name="drube10" localSheetId="1">#REF!</definedName>
    <definedName name="drube10">#REF!</definedName>
    <definedName name="drube11">#REF!</definedName>
    <definedName name="drube20" localSheetId="1">#REF!</definedName>
    <definedName name="drube20">#REF!</definedName>
    <definedName name="e" localSheetId="1">#REF!</definedName>
    <definedName name="e">#REF!</definedName>
    <definedName name="Einstandslisting" localSheetId="1">#REF!</definedName>
    <definedName name="Einstandslisting">#REF!</definedName>
    <definedName name="EKV_Blatt" localSheetId="1">#REF!</definedName>
    <definedName name="EKV_Blatt">#REF!</definedName>
    <definedName name="erh" hidden="1">#REF!</definedName>
    <definedName name="EUR">[5]DG!$D$4</definedName>
    <definedName name="exchangeRate">'[6]Input withPRO'!$H$29</definedName>
    <definedName name="Fantanele1">#REF!</definedName>
    <definedName name="fasd">#REF!</definedName>
    <definedName name="finDiscountRate">[6]Input!$F$15</definedName>
    <definedName name="gafda">#REF!</definedName>
    <definedName name="gg" localSheetId="1">#REF!</definedName>
    <definedName name="gg">#REF!</definedName>
    <definedName name="gh" hidden="1">#REF!</definedName>
    <definedName name="m" localSheetId="1">#REF!</definedName>
    <definedName name="m">#REF!</definedName>
    <definedName name="MH" localSheetId="1" hidden="1">#REF!</definedName>
    <definedName name="MH" hidden="1">#REF!</definedName>
    <definedName name="operatorProfit">'[6]Operating Costs'!$B$328</definedName>
    <definedName name="PR">'[2]Unit Rates'!$B$5</definedName>
    <definedName name="_xlnm.Print_Area" localSheetId="0">'DG-1'!$A$1:$F$89</definedName>
    <definedName name="_xlnm.Print_Area" localSheetId="1">'DO '!$A$1:$H$72</definedName>
    <definedName name="sd">#REF!</definedName>
    <definedName name="sdd" localSheetId="1" hidden="1">#REF!</definedName>
    <definedName name="sdd" hidden="1">#REF!</definedName>
    <definedName name="SPOP2013" localSheetId="1">#REF!</definedName>
    <definedName name="SPOP2013">#REF!</definedName>
    <definedName name="ss" localSheetId="1" hidden="1">#REF!</definedName>
    <definedName name="ss" hidden="1">#REF!</definedName>
    <definedName name="UAT" localSheetId="1">#REF!</definedName>
    <definedName name="UAT">#REF!</definedName>
    <definedName name="ufyu" hidden="1">#REF!</definedName>
    <definedName name="xzzzzzzz" hidden="1">#REF!</definedName>
    <definedName name="yktio">#REF!</definedName>
    <definedName name="zxxxxxxxxxxxxx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9" l="1"/>
  <c r="F47" i="9"/>
  <c r="F65" i="9" l="1"/>
  <c r="G65" i="9" s="1"/>
  <c r="G47" i="9"/>
  <c r="H47" i="9" s="1"/>
  <c r="H65" i="9" l="1"/>
  <c r="F42" i="9" l="1"/>
  <c r="G42" i="9" s="1"/>
  <c r="H42" i="9" s="1"/>
  <c r="F46" i="9"/>
  <c r="F64" i="9"/>
  <c r="F45" i="9"/>
  <c r="G45" i="9" s="1"/>
  <c r="F44" i="9"/>
  <c r="G44" i="9" s="1"/>
  <c r="H44" i="9" s="1"/>
  <c r="F43" i="9"/>
  <c r="F59" i="9"/>
  <c r="F58" i="9"/>
  <c r="F39" i="9"/>
  <c r="F41" i="9" l="1"/>
  <c r="G41" i="9" s="1"/>
  <c r="H41" i="9" s="1"/>
  <c r="F40" i="9"/>
  <c r="G40" i="9" s="1"/>
  <c r="H40" i="9" s="1"/>
  <c r="G46" i="9"/>
  <c r="H46" i="9" s="1"/>
  <c r="G39" i="9"/>
  <c r="H39" i="9" s="1"/>
  <c r="G43" i="9"/>
  <c r="H43" i="9" s="1"/>
  <c r="H45" i="9"/>
  <c r="G64" i="9"/>
  <c r="H64" i="9" s="1"/>
  <c r="G58" i="9"/>
  <c r="H58" i="9" s="1"/>
  <c r="F52" i="9" l="1"/>
  <c r="F36" i="9"/>
  <c r="G36" i="9" s="1"/>
  <c r="H36" i="9" s="1"/>
  <c r="F35" i="9"/>
  <c r="F37" i="9"/>
  <c r="F38" i="9"/>
  <c r="G37" i="9" l="1"/>
  <c r="G38" i="9"/>
  <c r="H38" i="9" s="1"/>
  <c r="G35" i="9"/>
  <c r="H35" i="9" s="1"/>
  <c r="G52" i="9"/>
  <c r="H52" i="9" s="1"/>
  <c r="H37" i="9" l="1"/>
  <c r="F21" i="9"/>
  <c r="G21" i="9" s="1"/>
  <c r="F20" i="9"/>
  <c r="F19" i="9"/>
  <c r="G19" i="9" s="1"/>
  <c r="F18" i="9"/>
  <c r="F17" i="9"/>
  <c r="F16" i="9"/>
  <c r="G16" i="9" s="1"/>
  <c r="F15" i="9"/>
  <c r="D24" i="1"/>
  <c r="E22" i="9"/>
  <c r="F29" i="9"/>
  <c r="E11" i="9" l="1"/>
  <c r="H21" i="9"/>
  <c r="G20" i="9"/>
  <c r="H20" i="9" s="1"/>
  <c r="H19" i="9"/>
  <c r="G17" i="9"/>
  <c r="G18" i="9"/>
  <c r="H18" i="9" s="1"/>
  <c r="H16" i="9"/>
  <c r="G15" i="9"/>
  <c r="H15" i="9" s="1"/>
  <c r="H17" i="9" l="1"/>
  <c r="F69" i="9" l="1"/>
  <c r="E1" i="1"/>
  <c r="F1" i="1"/>
  <c r="E70" i="1" s="1"/>
  <c r="F70" i="1" s="1"/>
  <c r="F67" i="9"/>
  <c r="F61" i="9"/>
  <c r="F60" i="9"/>
  <c r="F54" i="9"/>
  <c r="F55" i="9"/>
  <c r="F56" i="9"/>
  <c r="F57" i="9"/>
  <c r="F62" i="9"/>
  <c r="F63" i="9"/>
  <c r="F53" i="9"/>
  <c r="F13" i="9"/>
  <c r="F14" i="9"/>
  <c r="F23" i="9"/>
  <c r="F24" i="9"/>
  <c r="F25" i="9"/>
  <c r="F26" i="9"/>
  <c r="F12" i="9"/>
  <c r="F22" i="9" l="1"/>
  <c r="F34" i="9"/>
  <c r="F33" i="9" s="1"/>
  <c r="E28" i="9"/>
  <c r="E10" i="9" s="1"/>
  <c r="F11" i="9"/>
  <c r="E47" i="1"/>
  <c r="F47" i="1" s="1"/>
  <c r="G47" i="1" s="1"/>
  <c r="E55" i="1"/>
  <c r="F55" i="1" s="1"/>
  <c r="E66" i="1"/>
  <c r="F66" i="1" s="1"/>
  <c r="F68" i="9"/>
  <c r="G69" i="9"/>
  <c r="G68" i="9" s="1"/>
  <c r="E64" i="1"/>
  <c r="F64" i="1" s="1"/>
  <c r="F51" i="9"/>
  <c r="D57" i="1" l="1"/>
  <c r="H69" i="9"/>
  <c r="H68" i="9" s="1"/>
  <c r="G12" i="9" l="1"/>
  <c r="G23" i="9"/>
  <c r="G57" i="9"/>
  <c r="H57" i="9" s="1"/>
  <c r="G56" i="9"/>
  <c r="H56" i="9" s="1"/>
  <c r="G61" i="9"/>
  <c r="H61" i="9" s="1"/>
  <c r="G14" i="9"/>
  <c r="H14" i="9" s="1"/>
  <c r="G13" i="9"/>
  <c r="H13" i="9" s="1"/>
  <c r="G55" i="9"/>
  <c r="H55" i="9" s="1"/>
  <c r="G59" i="9"/>
  <c r="H59" i="9" s="1"/>
  <c r="G63" i="9"/>
  <c r="H63" i="9" s="1"/>
  <c r="G62" i="9"/>
  <c r="H62" i="9" s="1"/>
  <c r="G34" i="9"/>
  <c r="G33" i="9" s="1"/>
  <c r="G67" i="9"/>
  <c r="H67" i="9" s="1"/>
  <c r="G53" i="9"/>
  <c r="H53" i="9" s="1"/>
  <c r="G29" i="9"/>
  <c r="H29" i="9" s="1"/>
  <c r="G25" i="9"/>
  <c r="H25" i="9" s="1"/>
  <c r="G54" i="9"/>
  <c r="H54" i="9" s="1"/>
  <c r="G26" i="9"/>
  <c r="H26" i="9" s="1"/>
  <c r="G24" i="9"/>
  <c r="H24" i="9" s="1"/>
  <c r="G60" i="9"/>
  <c r="H60" i="9" s="1"/>
  <c r="F66" i="9"/>
  <c r="F70" i="9" s="1"/>
  <c r="D77" i="1" s="1"/>
  <c r="F28" i="9"/>
  <c r="D78" i="1" l="1"/>
  <c r="G11" i="9"/>
  <c r="H23" i="9"/>
  <c r="D56" i="1"/>
  <c r="H34" i="9"/>
  <c r="H33" i="9" s="1"/>
  <c r="G28" i="9"/>
  <c r="H12" i="9"/>
  <c r="H11" i="9" s="1"/>
  <c r="G51" i="9"/>
  <c r="H51" i="9"/>
  <c r="H28" i="9"/>
  <c r="G66" i="9" l="1"/>
  <c r="G70" i="9" s="1"/>
  <c r="H66" i="9"/>
  <c r="H70" i="9" s="1"/>
  <c r="E45" i="1" l="1"/>
  <c r="F45" i="1" s="1"/>
  <c r="E40" i="1"/>
  <c r="F40" i="1" s="1"/>
  <c r="E29" i="1"/>
  <c r="F29" i="1" s="1"/>
  <c r="G29" i="1" s="1"/>
  <c r="E30" i="1"/>
  <c r="F30" i="1" s="1"/>
  <c r="G30" i="1" s="1"/>
  <c r="E32" i="1"/>
  <c r="F32" i="1" s="1"/>
  <c r="E33" i="1"/>
  <c r="E35" i="1"/>
  <c r="F35" i="1" s="1"/>
  <c r="E36" i="1"/>
  <c r="F36" i="1" s="1"/>
  <c r="E38" i="1"/>
  <c r="F38" i="1" s="1"/>
  <c r="G38" i="1" s="1"/>
  <c r="E25" i="1"/>
  <c r="F25" i="1" s="1"/>
  <c r="E26" i="1"/>
  <c r="F26" i="1" s="1"/>
  <c r="E27" i="1"/>
  <c r="F27" i="1" s="1"/>
  <c r="E43" i="1" l="1"/>
  <c r="F43" i="1" s="1"/>
  <c r="E44" i="1"/>
  <c r="F44" i="1" s="1"/>
  <c r="F33" i="1"/>
  <c r="E41" i="1"/>
  <c r="F41" i="1" s="1"/>
  <c r="E78" i="1" l="1"/>
  <c r="F78" i="1" s="1"/>
  <c r="E77" i="1"/>
  <c r="F77" i="1" s="1"/>
  <c r="E72" i="1"/>
  <c r="F72" i="1" s="1"/>
  <c r="E57" i="1"/>
  <c r="F57" i="1" s="1"/>
  <c r="E46" i="1"/>
  <c r="F46" i="1" s="1"/>
  <c r="G46" i="1" s="1"/>
  <c r="E24" i="1"/>
  <c r="F24" i="1" s="1"/>
  <c r="G24" i="1" s="1"/>
  <c r="E11" i="1"/>
  <c r="F11" i="1" s="1"/>
  <c r="E12" i="1"/>
  <c r="F12" i="1" s="1"/>
  <c r="E13" i="1"/>
  <c r="F13" i="1" s="1"/>
  <c r="E10" i="1"/>
  <c r="F10" i="1" s="1"/>
  <c r="D14" i="1"/>
  <c r="E39" i="1" l="1"/>
  <c r="F39" i="1" s="1"/>
  <c r="E42" i="1"/>
  <c r="F14" i="1"/>
  <c r="H14" i="1" s="1"/>
  <c r="E14" i="1"/>
  <c r="G39" i="1" l="1"/>
  <c r="H39" i="1"/>
  <c r="F42" i="1"/>
  <c r="H42" i="1" l="1"/>
  <c r="G42" i="1"/>
  <c r="E56" i="1" l="1"/>
  <c r="F56" i="1" s="1"/>
  <c r="E54" i="1" l="1"/>
  <c r="F54" i="1" s="1"/>
  <c r="D79" i="1" l="1"/>
  <c r="E18" i="1" l="1"/>
  <c r="E19" i="1" s="1"/>
  <c r="E79" i="1"/>
  <c r="F79" i="1" s="1"/>
  <c r="G79" i="1" s="1"/>
  <c r="D19" i="1" l="1"/>
  <c r="F18" i="1"/>
  <c r="F19" i="1" s="1"/>
  <c r="G19" i="1" l="1"/>
  <c r="H19" i="1"/>
  <c r="G48" i="9"/>
  <c r="H48" i="9"/>
  <c r="F48" i="9" l="1"/>
  <c r="E53" i="1" l="1"/>
  <c r="F53" i="1" s="1"/>
  <c r="G27" i="9"/>
  <c r="H27" i="9" s="1"/>
  <c r="H22" i="9" s="1"/>
  <c r="F30" i="9"/>
  <c r="F72" i="9" s="1"/>
  <c r="F10" i="9" l="1"/>
  <c r="H10" i="9"/>
  <c r="H30" i="9"/>
  <c r="H72" i="9" s="1"/>
  <c r="G22" i="9"/>
  <c r="D63" i="1" l="1"/>
  <c r="E52" i="1"/>
  <c r="E58" i="1" s="1"/>
  <c r="D58" i="1"/>
  <c r="G30" i="9"/>
  <c r="G72" i="9" s="1"/>
  <c r="G10" i="9"/>
  <c r="E34" i="1"/>
  <c r="F34" i="1" s="1"/>
  <c r="E37" i="1"/>
  <c r="F37" i="1" s="1"/>
  <c r="D68" i="1" l="1"/>
  <c r="E68" i="1" s="1"/>
  <c r="F68" i="1" s="1"/>
  <c r="D88" i="1"/>
  <c r="D69" i="1" s="1"/>
  <c r="D67" i="1"/>
  <c r="E67" i="1" s="1"/>
  <c r="F67" i="1" s="1"/>
  <c r="G59" i="1"/>
  <c r="D62" i="1"/>
  <c r="E63" i="1"/>
  <c r="F63" i="1" s="1"/>
  <c r="F52" i="1"/>
  <c r="F58" i="1" s="1"/>
  <c r="G58" i="1" s="1"/>
  <c r="E31" i="1"/>
  <c r="E28" i="1" l="1"/>
  <c r="F28" i="1" s="1"/>
  <c r="G28" i="1" s="1"/>
  <c r="D83" i="1"/>
  <c r="E83" i="1" s="1"/>
  <c r="F83" i="1" s="1"/>
  <c r="D84" i="1"/>
  <c r="E62" i="1"/>
  <c r="F62" i="1" s="1"/>
  <c r="D48" i="1"/>
  <c r="D71" i="1" s="1"/>
  <c r="H58" i="1"/>
  <c r="F31" i="1"/>
  <c r="E48" i="1" l="1"/>
  <c r="F48" i="1"/>
  <c r="H48" i="1" s="1"/>
  <c r="E88" i="1"/>
  <c r="F88" i="1" s="1"/>
  <c r="G88" i="1" s="1"/>
  <c r="D85" i="1"/>
  <c r="E85" i="1" s="1"/>
  <c r="E84" i="1"/>
  <c r="F84" i="1" s="1"/>
  <c r="E71" i="1"/>
  <c r="G48" i="1" l="1"/>
  <c r="E69" i="1"/>
  <c r="F69" i="1" s="1"/>
  <c r="D73" i="1"/>
  <c r="F71" i="1"/>
  <c r="F85" i="1"/>
  <c r="D87" i="1" l="1"/>
  <c r="E87" i="1" s="1"/>
  <c r="F87" i="1" s="1"/>
  <c r="E65" i="1"/>
  <c r="G71" i="1"/>
  <c r="G85" i="1"/>
  <c r="F65" i="1" l="1"/>
  <c r="F73" i="1" s="1"/>
  <c r="E73" i="1"/>
  <c r="G73" i="1" l="1"/>
  <c r="G87" i="1" l="1"/>
</calcChain>
</file>

<file path=xl/sharedStrings.xml><?xml version="1.0" encoding="utf-8"?>
<sst xmlns="http://schemas.openxmlformats.org/spreadsheetml/2006/main" count="306" uniqueCount="235">
  <si>
    <t>TVA</t>
  </si>
  <si>
    <t>Capitolul 1</t>
  </si>
  <si>
    <t>Cheltuieli pentru obţinerea şi amenajarea terenului</t>
  </si>
  <si>
    <t>Obţinerea terenului</t>
  </si>
  <si>
    <t>Amenajarea terenului</t>
  </si>
  <si>
    <t>Amenajări pentru protecţia mediului și aducerea la starea inițială</t>
  </si>
  <si>
    <t>Cheltuieli pentru relocarea/protecția utilităților</t>
  </si>
  <si>
    <t xml:space="preserve">TOTAL CAPITOL 1     </t>
  </si>
  <si>
    <t>Capitolul 2</t>
  </si>
  <si>
    <t xml:space="preserve">TOTAL CAPITOL 2     </t>
  </si>
  <si>
    <t>Capitolul 3</t>
  </si>
  <si>
    <t>Cheltuieli pentru proiectare şi asistenţă tehnică</t>
  </si>
  <si>
    <t>Documentații-suport și cheltuieli pentru obținerea de avize, acorduri și autorizații</t>
  </si>
  <si>
    <t xml:space="preserve">TOTAL CAPITOL 3     </t>
  </si>
  <si>
    <t>Capitolul 4</t>
  </si>
  <si>
    <t>Cheltuieli pentru investiţia de bază</t>
  </si>
  <si>
    <t>Construcţii şi instalaţii</t>
  </si>
  <si>
    <t>Dotări</t>
  </si>
  <si>
    <t>Active necorporale</t>
  </si>
  <si>
    <t xml:space="preserve">TOTAL CAPITOL 4      </t>
  </si>
  <si>
    <t>Capitolul 5</t>
  </si>
  <si>
    <t>Alte cheltuieli</t>
  </si>
  <si>
    <t xml:space="preserve">Organizare de şantier </t>
  </si>
  <si>
    <t>Comisioane, taxe, cote, costul creditului</t>
  </si>
  <si>
    <t>Cheltuieli pentru informare și publicitate</t>
  </si>
  <si>
    <t xml:space="preserve">TOTAL CAPITOL 5      </t>
  </si>
  <si>
    <t>Capitolul 6</t>
  </si>
  <si>
    <t>Cheltuieli pentru probe tehnologice și teste</t>
  </si>
  <si>
    <t>Pregătirea personalului de exploatare</t>
  </si>
  <si>
    <t>Probe tehnologice și teste</t>
  </si>
  <si>
    <t>1.1</t>
  </si>
  <si>
    <t>1.2</t>
  </si>
  <si>
    <t>1.3</t>
  </si>
  <si>
    <t>1.4</t>
  </si>
  <si>
    <t>3.1</t>
  </si>
  <si>
    <t>3.2</t>
  </si>
  <si>
    <t>3.3</t>
  </si>
  <si>
    <t>3.4</t>
  </si>
  <si>
    <t>3.5</t>
  </si>
  <si>
    <t>3.6</t>
  </si>
  <si>
    <t>3.7</t>
  </si>
  <si>
    <t>3.8</t>
  </si>
  <si>
    <t>4.1</t>
  </si>
  <si>
    <t>4.2</t>
  </si>
  <si>
    <t>4.3</t>
  </si>
  <si>
    <t>4.4</t>
  </si>
  <si>
    <t>4.5</t>
  </si>
  <si>
    <t>4.6</t>
  </si>
  <si>
    <t>5.1</t>
  </si>
  <si>
    <t>5.2</t>
  </si>
  <si>
    <t>5.3</t>
  </si>
  <si>
    <t>5.4</t>
  </si>
  <si>
    <t>6.1</t>
  </si>
  <si>
    <t>6.2</t>
  </si>
  <si>
    <t>Denumirea capitolelor si subcapitolelor de cheltuieli</t>
  </si>
  <si>
    <t>Montaj utilaje si echipamente tehnologice</t>
  </si>
  <si>
    <t>Dotari</t>
  </si>
  <si>
    <t>Lei</t>
  </si>
  <si>
    <t>U.M.</t>
  </si>
  <si>
    <t>Nr. Crt.</t>
  </si>
  <si>
    <t>Cantitate</t>
  </si>
  <si>
    <t>Valoare unitară</t>
  </si>
  <si>
    <t>Valoare 
(fara TVA)</t>
  </si>
  <si>
    <t>Valoare 
(inclusiv TVA)</t>
  </si>
  <si>
    <t xml:space="preserve">I. LUCRARI DE CONSTRUCTII SI INSTALATII </t>
  </si>
  <si>
    <t>buc</t>
  </si>
  <si>
    <t>2.1</t>
  </si>
  <si>
    <t>TOTAL I. CONSTRUCTII SI INSTALATII</t>
  </si>
  <si>
    <t>II. MONTAJ</t>
  </si>
  <si>
    <t>TOTAL II. MONTAJ</t>
  </si>
  <si>
    <t>III. PROCURARE</t>
  </si>
  <si>
    <t>Denumirea capitolelor şi a subcapitolelor
de cheltuieli</t>
  </si>
  <si>
    <t>Supervizare lucrarilor pe parcursul executiei</t>
  </si>
  <si>
    <t>Diriginte de santier</t>
  </si>
  <si>
    <t>Asistenta tehnica din partea proiectantului</t>
  </si>
  <si>
    <t>3.7.1</t>
  </si>
  <si>
    <t>3.7.2</t>
  </si>
  <si>
    <t>3.8.1</t>
  </si>
  <si>
    <t>3.8.2</t>
  </si>
  <si>
    <t>3.8.3</t>
  </si>
  <si>
    <t>TVA=</t>
  </si>
  <si>
    <t xml:space="preserve">TOTAL CAPITOL 6    </t>
  </si>
  <si>
    <t>Expertizare tehnică</t>
  </si>
  <si>
    <t>Certificarea performanţei energetice şi auditul energetic al clădirilor</t>
  </si>
  <si>
    <t xml:space="preserve">Proiectare </t>
  </si>
  <si>
    <t xml:space="preserve">Organizarea procedurilor de achizitie </t>
  </si>
  <si>
    <t>Asistenţă tehnică</t>
  </si>
  <si>
    <t xml:space="preserve">Consultanta </t>
  </si>
  <si>
    <t>3.8.1.1</t>
  </si>
  <si>
    <t>3.8.1.2</t>
  </si>
  <si>
    <t>Managementul de proiect pentru obiectivul de investiţii</t>
  </si>
  <si>
    <t>Auditul financiar</t>
  </si>
  <si>
    <t>3.5.1</t>
  </si>
  <si>
    <t>3.5.3</t>
  </si>
  <si>
    <t>3.5.4</t>
  </si>
  <si>
    <t>3.5.5</t>
  </si>
  <si>
    <t>3.5.6</t>
  </si>
  <si>
    <t>3.5.2</t>
  </si>
  <si>
    <t>Temă de proiectare</t>
  </si>
  <si>
    <t>Studiu de prefezabilitate</t>
  </si>
  <si>
    <t>Studiu de fezabilitate/documentaţie de avizare a lucrărilor de intervenţii şi deviz general</t>
  </si>
  <si>
    <t>Documentaţiile tehnice necesare în vederea obţinerii avizelor/acordurilor/autorizaţiilor</t>
  </si>
  <si>
    <t xml:space="preserve"> Verificarea tehnică de calitate a proiectului tehnic şi a detaliilor de execuţie</t>
  </si>
  <si>
    <t>Proiect tehnic şi detalii de execuţie</t>
  </si>
  <si>
    <t>3.1.1</t>
  </si>
  <si>
    <t>3.1.3</t>
  </si>
  <si>
    <t>3.1.2</t>
  </si>
  <si>
    <t>Studii de teren</t>
  </si>
  <si>
    <t>Raport privind impactul asupra mediului</t>
  </si>
  <si>
    <t xml:space="preserve"> Alte studii specifice</t>
  </si>
  <si>
    <t>Montaj utilaje, echipamente tehnologice si functionale</t>
  </si>
  <si>
    <t xml:space="preserve">DEVIZ GENERAL </t>
  </si>
  <si>
    <t>euro=</t>
  </si>
  <si>
    <t>ans.</t>
  </si>
  <si>
    <t xml:space="preserve"> Lei</t>
  </si>
  <si>
    <t>DEVIZ GENERAL</t>
  </si>
  <si>
    <t>Cheltuieli pentru asigurarea utilităţilor necesare obiectivului de investitii</t>
  </si>
  <si>
    <t>Lucrari de constructii si instalatii aferente organizarii de santier</t>
  </si>
  <si>
    <t>Cheltuieli conexe organizarii santierului</t>
  </si>
  <si>
    <t>5.1.1</t>
  </si>
  <si>
    <t>5.1.2</t>
  </si>
  <si>
    <t>5.2.1</t>
  </si>
  <si>
    <t>5.2.2</t>
  </si>
  <si>
    <t>5.2.3</t>
  </si>
  <si>
    <t>5.2.4</t>
  </si>
  <si>
    <t>5.2.5</t>
  </si>
  <si>
    <t>Comisioanele si dobanzile aferente creditului bancii financiare</t>
  </si>
  <si>
    <t>Cota aferenta ISC pentru controlul calitatii lucrarilor de constructii</t>
  </si>
  <si>
    <t>Cota aferenta ISc pentru controlul statului in amenajarea teritoriului, urbanism si pentru autorizarea lucrarilor de constructii</t>
  </si>
  <si>
    <t xml:space="preserve"> - pe perioada de execuţie a lucrărilor</t>
  </si>
  <si>
    <t xml:space="preserve"> - pentru participarea proiectantului la fazele incluse în programul de control al lucrărilor de execuţie, avizat de către Inspectoratul de Stat în Construcţii</t>
  </si>
  <si>
    <t>Valoare 
cu TVA</t>
  </si>
  <si>
    <t>DEVIZ PE OBIECT</t>
  </si>
  <si>
    <t>4.1.1</t>
  </si>
  <si>
    <t>4.1.1.1</t>
  </si>
  <si>
    <t>4.1.1.2</t>
  </si>
  <si>
    <t>4.1.1.3</t>
  </si>
  <si>
    <t>4.1.1.4</t>
  </si>
  <si>
    <t>4.1.1.5</t>
  </si>
  <si>
    <t>4.1.1.6</t>
  </si>
  <si>
    <t>4.1.1.7</t>
  </si>
  <si>
    <t>4.1.1.8</t>
  </si>
  <si>
    <t>4.2.1</t>
  </si>
  <si>
    <t>4.1.2</t>
  </si>
  <si>
    <t>4.1.2.1</t>
  </si>
  <si>
    <t>4.5.1</t>
  </si>
  <si>
    <t>TOTAL III. PROCURARE UTILAJE SI DOTARI (subcap. 4.3+4.4+4.5+4.6)</t>
  </si>
  <si>
    <t>4.6.1</t>
  </si>
  <si>
    <t>TOTAL GENERAL (TOTAL I + TOTAL II + TOTAL III)</t>
  </si>
  <si>
    <t>4.3.1</t>
  </si>
  <si>
    <t>4.3.2</t>
  </si>
  <si>
    <t>4.3.3</t>
  </si>
  <si>
    <t>4.3.4</t>
  </si>
  <si>
    <t>4.3.5</t>
  </si>
  <si>
    <t>4.3.6</t>
  </si>
  <si>
    <t>4.3.7</t>
  </si>
  <si>
    <t>4.3.8</t>
  </si>
  <si>
    <t>4.3.9</t>
  </si>
  <si>
    <t>4.3.10</t>
  </si>
  <si>
    <t>4.3.11</t>
  </si>
  <si>
    <t>4.3.12</t>
  </si>
  <si>
    <t>4.3.13</t>
  </si>
  <si>
    <t>4.3.14</t>
  </si>
  <si>
    <t>DIN CARE, C+M (1.2 + 1.3 +1.4 + 2 + 4.1 + 4.2 + 5.1.1)</t>
  </si>
  <si>
    <t>REABILITAREA A PATRU REZEROARE PENTRU FERMENTAREA ANAEROBA A NAMOLULUI DIN CADRUL STATIEI DE EPURARE A MUN. PITESTI, JUDETUL ARGES</t>
  </si>
  <si>
    <t>Instalatii hidraulice</t>
  </si>
  <si>
    <t>Constructii si arhitectura</t>
  </si>
  <si>
    <t>4.1.3</t>
  </si>
  <si>
    <t>Lucrari pregătitoare la exterior - metantanc</t>
  </si>
  <si>
    <t>Lucrări pregătitoare la interior - metantanc</t>
  </si>
  <si>
    <t>Lucrări de reabilitare a cupolei tronconice aacoperisului  - metantanc</t>
  </si>
  <si>
    <t>Lucrări de reabilitare și consolidare a cupolei troncomice a acoperișului  (Interior și exterior) - metantanc</t>
  </si>
  <si>
    <t>Remedierea degradarilor structurale, conform C149-87 - metantanc</t>
  </si>
  <si>
    <t>Lucrari de izolatii si reabilitare termica,lucrari de finisaje - metantanc</t>
  </si>
  <si>
    <t>Lucrari pregatitoare - camera manevra</t>
  </si>
  <si>
    <t>Reparatii terasa - camera manevra</t>
  </si>
  <si>
    <t>Reparatii la pereti si fatade  - camera manevra</t>
  </si>
  <si>
    <t>Amenajeri exterioare  - camera manevra</t>
  </si>
  <si>
    <t>Instalatii electrice, automatizare si SCADA</t>
  </si>
  <si>
    <t>Constructii si instalatii</t>
  </si>
  <si>
    <t>4.2.2</t>
  </si>
  <si>
    <t>4.2.3</t>
  </si>
  <si>
    <t>4.2.4</t>
  </si>
  <si>
    <t>4.2.5</t>
  </si>
  <si>
    <t>ans</t>
  </si>
  <si>
    <t>Ansamblu conducte de otel inox Dn 80 mm, inlcusiv fitinguri</t>
  </si>
  <si>
    <t>Ansamblu conducte de otel inox Dn 100 mm, inlcusiv fitinguri</t>
  </si>
  <si>
    <t>Ansamblu conducte de otel inox Dn 150 mm, inlcusiv fitinguri</t>
  </si>
  <si>
    <t>Ansamblu conducte de otel inox Dn 200 mm, inlcusiv fitinguri</t>
  </si>
  <si>
    <t>4.1.1.9</t>
  </si>
  <si>
    <t>4.1.1.10</t>
  </si>
  <si>
    <t>4.1.2.2</t>
  </si>
  <si>
    <t>4.1.2.3</t>
  </si>
  <si>
    <t>4.1.2.4</t>
  </si>
  <si>
    <t>4.1.2.5</t>
  </si>
  <si>
    <t>4.1.3.1</t>
  </si>
  <si>
    <t>Pompe centrifuge orizontale montate in camera uscata, 
Q = 50mc/h, H = 20.00 mCA</t>
  </si>
  <si>
    <t xml:space="preserve">Schimbator de caldura apa-namol, 
P=400kW </t>
  </si>
  <si>
    <t>Mixer vertical P=5,5 kw</t>
  </si>
  <si>
    <t>Capac (cupola) inox AISI 316L, ∅ 2.00 m dotata cu 
captator de gaz, detector de spuma, vizor, supapa hidraulica</t>
  </si>
  <si>
    <t>Vana telescopica</t>
  </si>
  <si>
    <t>Vana cutit si actionare manuala, PN10, Dn 150 mm</t>
  </si>
  <si>
    <t>Vana cutit si actionare manuala, PN10, Dn 200 mm</t>
  </si>
  <si>
    <t>Compensator de montaj, PN10, Dn 150 mm</t>
  </si>
  <si>
    <t>Debitmetru electromagnetic, Q=50mc/h, PN10</t>
  </si>
  <si>
    <t>Vana fluture cu actionare manuala, PN10, Dn 150 mm</t>
  </si>
  <si>
    <t>Clapet de sens cu contragreutate, PN10, Dn 200 mm</t>
  </si>
  <si>
    <t>Vana cu 3 cai PN10, Dn 150 mm</t>
  </si>
  <si>
    <t xml:space="preserve">Utilaje, echipamente tehnologice si functionale </t>
  </si>
  <si>
    <t>4.2.6</t>
  </si>
  <si>
    <t>4.2.7</t>
  </si>
  <si>
    <t>4.2.8</t>
  </si>
  <si>
    <t>4.2.9</t>
  </si>
  <si>
    <t>4.2.10</t>
  </si>
  <si>
    <t>4.2.11</t>
  </si>
  <si>
    <t>4.2.12</t>
  </si>
  <si>
    <t>4.2.13</t>
  </si>
  <si>
    <t>Capitolul 7</t>
  </si>
  <si>
    <t>Cheltuieli aferente marjei de buget si pentru constitirea rezervei de implementare pentru ajustarea de pret</t>
  </si>
  <si>
    <t>7.1</t>
  </si>
  <si>
    <t>Cheltuielile aferente marjei de buget sunt in cuantum de 25% din valoarea cumulata a cheltuielilor prevazute la cap. / subcap. 1.2, 1.3, 1.4, 2, 3.1, 3.2, 3.3, 3.5, 3.7, 3.8, 4, 5.1.1</t>
  </si>
  <si>
    <t>7.2</t>
  </si>
  <si>
    <t>Cheltuieli pentru constituirea rezervei de implementare pentru ajustarea de pret</t>
  </si>
  <si>
    <t xml:space="preserve">TOTAL CAPITOL 7    </t>
  </si>
  <si>
    <t>Vana cutit si actionare electrica ON/OFF, PN10, Dn 150 mm</t>
  </si>
  <si>
    <t>4.2.14</t>
  </si>
  <si>
    <t>Demontare echipamente si instalatii existente</t>
  </si>
  <si>
    <t>Cheltuieli pentru asigurarea utilităţilor necesare obiectivului</t>
  </si>
  <si>
    <t>Studii</t>
  </si>
  <si>
    <t>Utilaje, echipamente tehnologice şi funcţionale care necesită montaj</t>
  </si>
  <si>
    <t>4.4. Utilaje, echipamente tehnologice şi funcţionale care nu necesită montaj şi echipamente de transport</t>
  </si>
  <si>
    <t>Cota aferenta Casei Sociale a   Constructorilor - CSC</t>
  </si>
  <si>
    <t>Taxe pentru acorduri, avize conforme şi autorizaţia de
construire/desfiinţare</t>
  </si>
  <si>
    <t>Cheltuieli diverse şi neprevăzute (20%*(1.2+1.3+2+3+4)</t>
  </si>
  <si>
    <t xml:space="preserve">TOTAL DEVIZ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</si>
</sst>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\ _l_e_i_-;\-* #,##0.00\ _l_e_i_-;_-* &quot;-&quot;??\ _l_e_i_-;_-@_-"/>
    <numFmt numFmtId="165" formatCode="0.0"/>
    <numFmt numFmtId="166" formatCode="###\ ###\ ###\ ###"/>
    <numFmt numFmtId="167" formatCode="###.0\ ###\ ###\ ###"/>
    <numFmt numFmtId="168" formatCode="_-* #,##0\ _l_e_i_-;\-* #,##0\ _l_e_i_-;_-* &quot;-&quot;??\ _l_e_i_-;_-@_-"/>
    <numFmt numFmtId="169" formatCode="_(* #,##0.0000_);_(* \(#,##0.0000\);_(* &quot;-&quot;??_);_(@_)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  <charset val="238"/>
    </font>
    <font>
      <i/>
      <sz val="9"/>
      <name val="Arial"/>
      <family val="2"/>
    </font>
    <font>
      <b/>
      <i/>
      <sz val="9"/>
      <name val="Arial"/>
      <family val="2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/>
      <name val="Arial"/>
      <family val="2"/>
      <charset val="238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sz val="15"/>
      <color theme="5" tint="0.39997558519241921"/>
      <name val="Calibri"/>
      <family val="2"/>
      <scheme val="minor"/>
    </font>
    <font>
      <sz val="9"/>
      <color theme="8" tint="-0.249977111117893"/>
      <name val="Arial"/>
      <family val="2"/>
    </font>
    <font>
      <i/>
      <sz val="9"/>
      <color theme="8" tint="-0.249977111117893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</patternFill>
    </fill>
    <fill>
      <patternFill patternType="solid">
        <fgColor theme="3" tint="0.79998168889431442"/>
        <bgColor indexed="64"/>
      </patternFill>
    </fill>
    <fill>
      <patternFill patternType="lightGray">
        <fgColor indexed="44"/>
        <bgColor theme="3" tint="0.79998168889431442"/>
      </patternFill>
    </fill>
    <fill>
      <patternFill patternType="lightGray">
        <fgColor indexed="44"/>
        <bgColor theme="4" tint="0.79998168889431442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5">
    <xf numFmtId="0" fontId="0" fillId="0" borderId="0"/>
    <xf numFmtId="164" fontId="8" fillId="0" borderId="0" applyFont="0" applyFill="0" applyBorder="0" applyAlignment="0" applyProtection="0"/>
    <xf numFmtId="0" fontId="9" fillId="0" borderId="0"/>
    <xf numFmtId="0" fontId="10" fillId="0" borderId="0"/>
    <xf numFmtId="43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9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8" fillId="0" borderId="0"/>
  </cellStyleXfs>
  <cellXfs count="219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3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7" borderId="0" xfId="0" applyFont="1" applyFill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left" vertical="center"/>
    </xf>
    <xf numFmtId="0" fontId="13" fillId="0" borderId="0" xfId="0" applyFont="1"/>
    <xf numFmtId="0" fontId="13" fillId="0" borderId="4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/>
    <xf numFmtId="0" fontId="15" fillId="0" borderId="4" xfId="0" applyFont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/>
    <xf numFmtId="164" fontId="14" fillId="0" borderId="4" xfId="1" applyFont="1" applyFill="1" applyBorder="1" applyAlignment="1">
      <alignment horizontal="center" vertical="center"/>
    </xf>
    <xf numFmtId="164" fontId="16" fillId="2" borderId="4" xfId="1" applyFont="1" applyFill="1" applyBorder="1" applyAlignment="1">
      <alignment horizontal="center" vertical="center"/>
    </xf>
    <xf numFmtId="164" fontId="4" fillId="0" borderId="4" xfId="1" applyFont="1" applyFill="1" applyBorder="1" applyAlignment="1">
      <alignment horizontal="center" vertical="center"/>
    </xf>
    <xf numFmtId="164" fontId="14" fillId="0" borderId="18" xfId="1" applyFont="1" applyFill="1" applyBorder="1" applyAlignment="1">
      <alignment horizontal="center" vertical="center"/>
    </xf>
    <xf numFmtId="164" fontId="3" fillId="7" borderId="0" xfId="1" applyFont="1" applyFill="1" applyBorder="1" applyAlignment="1">
      <alignment horizontal="center" vertical="center"/>
    </xf>
    <xf numFmtId="164" fontId="5" fillId="0" borderId="4" xfId="1" applyFont="1" applyFill="1" applyBorder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14" fillId="2" borderId="4" xfId="1" applyFont="1" applyFill="1" applyBorder="1" applyAlignment="1">
      <alignment horizontal="center" vertical="center"/>
    </xf>
    <xf numFmtId="164" fontId="4" fillId="7" borderId="0" xfId="1" applyFont="1" applyFill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164" fontId="3" fillId="2" borderId="4" xfId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164" fontId="15" fillId="8" borderId="22" xfId="1" applyFont="1" applyFill="1" applyBorder="1" applyAlignment="1">
      <alignment horizontal="center" vertical="center"/>
    </xf>
    <xf numFmtId="164" fontId="15" fillId="8" borderId="8" xfId="1" applyFont="1" applyFill="1" applyBorder="1" applyAlignment="1">
      <alignment horizontal="center" vertical="center"/>
    </xf>
    <xf numFmtId="164" fontId="16" fillId="8" borderId="8" xfId="1" applyFont="1" applyFill="1" applyBorder="1" applyAlignment="1">
      <alignment horizontal="center" vertical="center"/>
    </xf>
    <xf numFmtId="164" fontId="14" fillId="7" borderId="0" xfId="1" applyFont="1" applyFill="1" applyBorder="1" applyAlignment="1">
      <alignment horizontal="center" vertical="center"/>
    </xf>
    <xf numFmtId="0" fontId="4" fillId="7" borderId="0" xfId="0" applyFont="1" applyFill="1" applyAlignment="1">
      <alignment horizontal="left" vertical="center"/>
    </xf>
    <xf numFmtId="164" fontId="6" fillId="7" borderId="0" xfId="1" applyFont="1" applyFill="1" applyBorder="1" applyAlignment="1">
      <alignment horizontal="center" vertical="center"/>
    </xf>
    <xf numFmtId="0" fontId="15" fillId="8" borderId="8" xfId="0" applyFont="1" applyFill="1" applyBorder="1" applyAlignment="1">
      <alignment horizontal="left" vertical="center"/>
    </xf>
    <xf numFmtId="168" fontId="4" fillId="0" borderId="8" xfId="1" applyNumberFormat="1" applyFont="1" applyFill="1" applyBorder="1" applyAlignment="1">
      <alignment horizontal="left" vertical="center"/>
    </xf>
    <xf numFmtId="0" fontId="3" fillId="7" borderId="23" xfId="0" applyFont="1" applyFill="1" applyBorder="1" applyAlignment="1">
      <alignment horizontal="left" vertical="center"/>
    </xf>
    <xf numFmtId="164" fontId="3" fillId="7" borderId="23" xfId="1" applyFont="1" applyFill="1" applyBorder="1" applyAlignment="1">
      <alignment horizontal="center" vertical="center"/>
    </xf>
    <xf numFmtId="164" fontId="5" fillId="7" borderId="23" xfId="1" applyFont="1" applyFill="1" applyBorder="1" applyAlignment="1">
      <alignment horizontal="center" vertical="center"/>
    </xf>
    <xf numFmtId="0" fontId="15" fillId="8" borderId="26" xfId="0" applyFont="1" applyFill="1" applyBorder="1" applyAlignment="1">
      <alignment vertical="center"/>
    </xf>
    <xf numFmtId="0" fontId="4" fillId="7" borderId="0" xfId="0" applyFont="1" applyFill="1" applyAlignment="1">
      <alignment vertical="center" wrapText="1"/>
    </xf>
    <xf numFmtId="0" fontId="4" fillId="7" borderId="0" xfId="0" applyFont="1" applyFill="1" applyAlignment="1">
      <alignment horizontal="left" vertical="center" wrapText="1"/>
    </xf>
    <xf numFmtId="164" fontId="3" fillId="6" borderId="5" xfId="1" applyFont="1" applyFill="1" applyBorder="1" applyAlignment="1">
      <alignment horizontal="center" vertical="center" wrapText="1"/>
    </xf>
    <xf numFmtId="164" fontId="3" fillId="6" borderId="4" xfId="1" applyFont="1" applyFill="1" applyBorder="1" applyAlignment="1">
      <alignment horizontal="center" vertical="center" wrapText="1"/>
    </xf>
    <xf numFmtId="164" fontId="3" fillId="6" borderId="20" xfId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165" fontId="18" fillId="0" borderId="6" xfId="0" quotePrefix="1" applyNumberFormat="1" applyFont="1" applyBorder="1" applyAlignment="1">
      <alignment horizontal="center" vertical="center"/>
    </xf>
    <xf numFmtId="0" fontId="19" fillId="0" borderId="4" xfId="0" applyFont="1" applyBorder="1" applyAlignment="1">
      <alignment vertical="center" wrapText="1"/>
    </xf>
    <xf numFmtId="164" fontId="14" fillId="0" borderId="14" xfId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vertical="center" wrapText="1"/>
    </xf>
    <xf numFmtId="0" fontId="15" fillId="2" borderId="20" xfId="0" applyFont="1" applyFill="1" applyBorder="1" applyAlignment="1">
      <alignment horizontal="left" vertical="center" wrapText="1"/>
    </xf>
    <xf numFmtId="164" fontId="15" fillId="2" borderId="4" xfId="1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21" fillId="7" borderId="0" xfId="0" applyFont="1" applyFill="1" applyAlignment="1">
      <alignment vertical="center" wrapText="1"/>
    </xf>
    <xf numFmtId="168" fontId="21" fillId="0" borderId="7" xfId="1" applyNumberFormat="1" applyFont="1" applyFill="1" applyBorder="1" applyAlignment="1">
      <alignment horizontal="left" vertical="center"/>
    </xf>
    <xf numFmtId="16" fontId="21" fillId="0" borderId="6" xfId="0" quotePrefix="1" applyNumberFormat="1" applyFont="1" applyBorder="1" applyAlignment="1">
      <alignment horizontal="center" vertical="center"/>
    </xf>
    <xf numFmtId="0" fontId="22" fillId="8" borderId="7" xfId="0" applyFont="1" applyFill="1" applyBorder="1" applyAlignment="1">
      <alignment horizontal="center" vertical="center"/>
    </xf>
    <xf numFmtId="0" fontId="21" fillId="7" borderId="9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left" vertical="center" wrapText="1"/>
    </xf>
    <xf numFmtId="165" fontId="22" fillId="2" borderId="6" xfId="0" quotePrefix="1" applyNumberFormat="1" applyFont="1" applyFill="1" applyBorder="1" applyAlignment="1">
      <alignment horizontal="center" vertical="center"/>
    </xf>
    <xf numFmtId="165" fontId="21" fillId="0" borderId="6" xfId="0" quotePrefix="1" applyNumberFormat="1" applyFont="1" applyBorder="1" applyAlignment="1">
      <alignment horizontal="center" vertical="center"/>
    </xf>
    <xf numFmtId="16" fontId="22" fillId="2" borderId="6" xfId="0" quotePrefix="1" applyNumberFormat="1" applyFont="1" applyFill="1" applyBorder="1" applyAlignment="1">
      <alignment horizontal="center" vertical="center"/>
    </xf>
    <xf numFmtId="16" fontId="22" fillId="0" borderId="6" xfId="0" quotePrefix="1" applyNumberFormat="1" applyFont="1" applyBorder="1" applyAlignment="1">
      <alignment horizontal="center" vertical="center"/>
    </xf>
    <xf numFmtId="0" fontId="21" fillId="7" borderId="23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16" fillId="2" borderId="14" xfId="1" applyFont="1" applyFill="1" applyBorder="1" applyAlignment="1">
      <alignment horizontal="center" vertical="center"/>
    </xf>
    <xf numFmtId="164" fontId="3" fillId="7" borderId="0" xfId="0" applyNumberFormat="1" applyFont="1" applyFill="1" applyAlignment="1">
      <alignment horizontal="left" vertical="center"/>
    </xf>
    <xf numFmtId="164" fontId="3" fillId="6" borderId="30" xfId="1" applyFont="1" applyFill="1" applyBorder="1" applyAlignment="1">
      <alignment horizontal="center" vertical="center" wrapText="1"/>
    </xf>
    <xf numFmtId="0" fontId="24" fillId="0" borderId="0" xfId="12" applyFont="1" applyAlignment="1">
      <alignment horizontal="center" vertical="center"/>
    </xf>
    <xf numFmtId="0" fontId="24" fillId="0" borderId="0" xfId="12" applyFont="1"/>
    <xf numFmtId="0" fontId="24" fillId="0" borderId="0" xfId="12" applyFont="1" applyAlignment="1">
      <alignment vertical="center"/>
    </xf>
    <xf numFmtId="0" fontId="24" fillId="0" borderId="0" xfId="12" applyFont="1" applyAlignment="1">
      <alignment wrapText="1"/>
    </xf>
    <xf numFmtId="0" fontId="26" fillId="7" borderId="32" xfId="12" applyFont="1" applyFill="1" applyBorder="1" applyAlignment="1">
      <alignment horizontal="center" vertical="center"/>
    </xf>
    <xf numFmtId="0" fontId="26" fillId="7" borderId="32" xfId="12" applyFont="1" applyFill="1" applyBorder="1" applyAlignment="1">
      <alignment horizontal="center"/>
    </xf>
    <xf numFmtId="43" fontId="28" fillId="0" borderId="0" xfId="13" applyFont="1" applyAlignment="1">
      <alignment vertical="center"/>
    </xf>
    <xf numFmtId="166" fontId="12" fillId="0" borderId="15" xfId="7" applyNumberFormat="1" applyFont="1" applyBorder="1" applyAlignment="1" applyProtection="1">
      <alignment horizontal="center" vertical="center" wrapText="1"/>
      <protection locked="0"/>
    </xf>
    <xf numFmtId="166" fontId="12" fillId="0" borderId="15" xfId="7" applyNumberFormat="1" applyFont="1" applyBorder="1" applyAlignment="1" applyProtection="1">
      <alignment horizontal="left" wrapText="1"/>
      <protection locked="0"/>
    </xf>
    <xf numFmtId="166" fontId="29" fillId="0" borderId="15" xfId="7" applyNumberFormat="1" applyFont="1" applyBorder="1" applyAlignment="1" applyProtection="1">
      <alignment horizontal="center" vertical="center" wrapText="1"/>
      <protection locked="0"/>
    </xf>
    <xf numFmtId="169" fontId="31" fillId="9" borderId="0" xfId="11" applyNumberFormat="1" applyFont="1" applyAlignment="1">
      <alignment vertical="center"/>
    </xf>
    <xf numFmtId="0" fontId="31" fillId="0" borderId="0" xfId="12" applyFont="1"/>
    <xf numFmtId="0" fontId="32" fillId="0" borderId="0" xfId="12" applyFont="1"/>
    <xf numFmtId="0" fontId="27" fillId="0" borderId="0" xfId="12" applyFont="1"/>
    <xf numFmtId="43" fontId="28" fillId="0" borderId="0" xfId="13" applyFont="1" applyFill="1" applyAlignment="1">
      <alignment vertical="center"/>
    </xf>
    <xf numFmtId="166" fontId="12" fillId="0" borderId="0" xfId="7" applyNumberFormat="1" applyFont="1" applyAlignment="1" applyProtection="1">
      <alignment horizontal="left" wrapText="1"/>
      <protection locked="0"/>
    </xf>
    <xf numFmtId="0" fontId="27" fillId="0" borderId="0" xfId="12" applyFont="1" applyAlignment="1">
      <alignment horizontal="center" vertical="center"/>
    </xf>
    <xf numFmtId="0" fontId="27" fillId="2" borderId="0" xfId="12" applyFont="1" applyFill="1" applyAlignment="1">
      <alignment horizontal="center" vertical="center"/>
    </xf>
    <xf numFmtId="0" fontId="27" fillId="2" borderId="0" xfId="12" applyFont="1" applyFill="1"/>
    <xf numFmtId="0" fontId="24" fillId="2" borderId="0" xfId="12" applyFont="1" applyFill="1" applyAlignment="1">
      <alignment horizontal="center" vertical="center"/>
    </xf>
    <xf numFmtId="43" fontId="29" fillId="2" borderId="15" xfId="13" applyFont="1" applyFill="1" applyBorder="1" applyAlignment="1" applyProtection="1">
      <alignment horizontal="center" vertical="center" wrapText="1"/>
      <protection locked="0"/>
    </xf>
    <xf numFmtId="43" fontId="29" fillId="0" borderId="15" xfId="13" applyFont="1" applyFill="1" applyBorder="1" applyAlignment="1" applyProtection="1">
      <alignment horizontal="center" vertical="center" wrapText="1"/>
      <protection locked="0"/>
    </xf>
    <xf numFmtId="0" fontId="15" fillId="8" borderId="25" xfId="0" applyFont="1" applyFill="1" applyBorder="1" applyAlignment="1">
      <alignment vertical="center"/>
    </xf>
    <xf numFmtId="164" fontId="3" fillId="0" borderId="4" xfId="1" applyFont="1" applyFill="1" applyBorder="1" applyAlignment="1">
      <alignment horizontal="center" vertical="center"/>
    </xf>
    <xf numFmtId="0" fontId="2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43" fontId="15" fillId="0" borderId="0" xfId="0" applyNumberFormat="1" applyFont="1"/>
    <xf numFmtId="43" fontId="28" fillId="0" borderId="0" xfId="13" applyFont="1" applyAlignment="1">
      <alignment horizontal="center" vertical="center"/>
    </xf>
    <xf numFmtId="43" fontId="15" fillId="0" borderId="0" xfId="0" applyNumberFormat="1" applyFont="1" applyAlignment="1">
      <alignment horizontal="center" vertical="center"/>
    </xf>
    <xf numFmtId="0" fontId="4" fillId="7" borderId="0" xfId="0" applyFont="1" applyFill="1"/>
    <xf numFmtId="0" fontId="27" fillId="5" borderId="0" xfId="12" applyFont="1" applyFill="1"/>
    <xf numFmtId="0" fontId="24" fillId="5" borderId="0" xfId="12" applyFont="1" applyFill="1" applyAlignment="1">
      <alignment horizontal="center" vertical="center"/>
    </xf>
    <xf numFmtId="166" fontId="11" fillId="5" borderId="15" xfId="7" applyNumberFormat="1" applyFont="1" applyFill="1" applyBorder="1" applyAlignment="1" applyProtection="1">
      <alignment horizontal="center" vertical="center" wrapText="1"/>
      <protection locked="0"/>
    </xf>
    <xf numFmtId="0" fontId="27" fillId="4" borderId="0" xfId="12" applyFont="1" applyFill="1" applyAlignment="1">
      <alignment horizontal="center" vertical="center"/>
    </xf>
    <xf numFmtId="0" fontId="27" fillId="4" borderId="0" xfId="12" applyFont="1" applyFill="1"/>
    <xf numFmtId="0" fontId="24" fillId="4" borderId="0" xfId="12" applyFont="1" applyFill="1" applyAlignment="1">
      <alignment horizontal="center" vertical="center"/>
    </xf>
    <xf numFmtId="166" fontId="11" fillId="0" borderId="0" xfId="7" applyNumberFormat="1" applyFont="1" applyAlignment="1" applyProtection="1">
      <alignment wrapText="1"/>
      <protection locked="0"/>
    </xf>
    <xf numFmtId="166" fontId="11" fillId="0" borderId="0" xfId="7" applyNumberFormat="1" applyFont="1" applyAlignment="1" applyProtection="1">
      <alignment horizontal="center" vertical="center" wrapText="1"/>
      <protection locked="0"/>
    </xf>
    <xf numFmtId="167" fontId="12" fillId="0" borderId="15" xfId="7" applyNumberFormat="1" applyFont="1" applyBorder="1" applyAlignment="1" applyProtection="1">
      <alignment horizontal="center" vertical="center" wrapText="1"/>
      <protection locked="0"/>
    </xf>
    <xf numFmtId="167" fontId="12" fillId="0" borderId="0" xfId="7" applyNumberFormat="1" applyFont="1" applyAlignment="1" applyProtection="1">
      <alignment horizontal="center" vertical="center" wrapText="1"/>
      <protection locked="0"/>
    </xf>
    <xf numFmtId="4" fontId="29" fillId="0" borderId="0" xfId="7" applyNumberFormat="1" applyFont="1" applyAlignment="1" applyProtection="1">
      <alignment horizontal="center" vertical="center" wrapText="1"/>
      <protection locked="0"/>
    </xf>
    <xf numFmtId="43" fontId="29" fillId="0" borderId="15" xfId="8" applyNumberFormat="1" applyFont="1" applyBorder="1" applyAlignment="1" applyProtection="1">
      <alignment horizontal="center" vertical="center" wrapText="1"/>
      <protection locked="0"/>
    </xf>
    <xf numFmtId="43" fontId="29" fillId="0" borderId="15" xfId="8" applyNumberFormat="1" applyFont="1" applyBorder="1" applyAlignment="1">
      <alignment horizontal="center" vertical="center" wrapText="1"/>
    </xf>
    <xf numFmtId="166" fontId="29" fillId="0" borderId="0" xfId="7" applyNumberFormat="1" applyFont="1" applyAlignment="1" applyProtection="1">
      <alignment horizontal="center" vertical="center" wrapText="1"/>
      <protection locked="0"/>
    </xf>
    <xf numFmtId="43" fontId="33" fillId="0" borderId="0" xfId="13" applyFont="1" applyFill="1" applyAlignment="1">
      <alignment vertical="center"/>
    </xf>
    <xf numFmtId="43" fontId="24" fillId="0" borderId="0" xfId="12" applyNumberFormat="1" applyFont="1" applyAlignment="1">
      <alignment horizontal="center" vertical="center"/>
    </xf>
    <xf numFmtId="43" fontId="25" fillId="0" borderId="0" xfId="13" applyFont="1" applyAlignment="1">
      <alignment horizontal="center" vertical="center"/>
    </xf>
    <xf numFmtId="43" fontId="26" fillId="10" borderId="4" xfId="13" applyFont="1" applyFill="1" applyBorder="1" applyAlignment="1">
      <alignment horizontal="center" vertical="center" wrapText="1"/>
    </xf>
    <xf numFmtId="43" fontId="26" fillId="10" borderId="4" xfId="12" applyNumberFormat="1" applyFont="1" applyFill="1" applyBorder="1" applyAlignment="1">
      <alignment horizontal="center" vertical="center" wrapText="1"/>
    </xf>
    <xf numFmtId="43" fontId="26" fillId="10" borderId="4" xfId="12" applyNumberFormat="1" applyFont="1" applyFill="1" applyBorder="1" applyAlignment="1">
      <alignment horizontal="center" vertical="center"/>
    </xf>
    <xf numFmtId="43" fontId="26" fillId="10" borderId="4" xfId="13" applyFont="1" applyFill="1" applyBorder="1" applyAlignment="1">
      <alignment horizontal="center" vertical="center"/>
    </xf>
    <xf numFmtId="43" fontId="11" fillId="11" borderId="0" xfId="7" applyNumberFormat="1" applyFont="1" applyFill="1" applyAlignment="1" applyProtection="1">
      <alignment horizontal="center" vertical="center" wrapText="1"/>
      <protection locked="0"/>
    </xf>
    <xf numFmtId="43" fontId="27" fillId="5" borderId="0" xfId="12" applyNumberFormat="1" applyFont="1" applyFill="1" applyAlignment="1">
      <alignment horizontal="center" vertical="center"/>
    </xf>
    <xf numFmtId="43" fontId="30" fillId="4" borderId="15" xfId="13" applyFont="1" applyFill="1" applyBorder="1" applyAlignment="1" applyProtection="1">
      <alignment horizontal="center" vertical="center" wrapText="1"/>
      <protection locked="0"/>
    </xf>
    <xf numFmtId="43" fontId="30" fillId="4" borderId="15" xfId="8" applyNumberFormat="1" applyFont="1" applyFill="1" applyBorder="1" applyAlignment="1" applyProtection="1">
      <alignment horizontal="center" vertical="center" wrapText="1"/>
      <protection locked="0"/>
    </xf>
    <xf numFmtId="43" fontId="11" fillId="5" borderId="15" xfId="13" applyFont="1" applyFill="1" applyBorder="1" applyAlignment="1" applyProtection="1">
      <alignment horizontal="center" vertical="center" wrapText="1"/>
      <protection locked="0"/>
    </xf>
    <xf numFmtId="43" fontId="11" fillId="5" borderId="15" xfId="7" applyNumberFormat="1" applyFont="1" applyFill="1" applyBorder="1" applyAlignment="1" applyProtection="1">
      <alignment horizontal="center" vertical="center" wrapText="1"/>
      <protection locked="0"/>
    </xf>
    <xf numFmtId="43" fontId="11" fillId="0" borderId="0" xfId="13" applyFont="1" applyFill="1" applyBorder="1" applyAlignment="1" applyProtection="1">
      <alignment horizontal="center" vertical="center" wrapText="1"/>
      <protection locked="0"/>
    </xf>
    <xf numFmtId="43" fontId="11" fillId="0" borderId="0" xfId="7" applyNumberFormat="1" applyFont="1" applyAlignment="1" applyProtection="1">
      <alignment horizontal="center" vertical="center" wrapText="1"/>
      <protection locked="0"/>
    </xf>
    <xf numFmtId="43" fontId="30" fillId="2" borderId="15" xfId="8" applyNumberFormat="1" applyFont="1" applyFill="1" applyBorder="1" applyAlignment="1" applyProtection="1">
      <alignment horizontal="center" vertical="center" wrapText="1"/>
      <protection locked="0"/>
    </xf>
    <xf numFmtId="43" fontId="29" fillId="7" borderId="0" xfId="13" applyFont="1" applyFill="1" applyBorder="1" applyAlignment="1" applyProtection="1">
      <alignment horizontal="center" vertical="center" wrapText="1"/>
      <protection locked="0"/>
    </xf>
    <xf numFmtId="43" fontId="29" fillId="7" borderId="0" xfId="8" applyNumberFormat="1" applyFont="1" applyFill="1" applyAlignment="1" applyProtection="1">
      <alignment horizontal="center" vertical="center" wrapText="1"/>
      <protection locked="0"/>
    </xf>
    <xf numFmtId="43" fontId="29" fillId="4" borderId="15" xfId="13" applyFont="1" applyFill="1" applyBorder="1" applyAlignment="1" applyProtection="1">
      <alignment horizontal="center" vertical="center" wrapText="1"/>
      <protection locked="0"/>
    </xf>
    <xf numFmtId="0" fontId="4" fillId="7" borderId="0" xfId="0" applyFont="1" applyFill="1" applyAlignment="1">
      <alignment horizontal="center" vertical="center"/>
    </xf>
    <xf numFmtId="164" fontId="4" fillId="7" borderId="0" xfId="1" applyFont="1" applyFill="1" applyAlignment="1">
      <alignment horizontal="center" vertical="center" wrapText="1"/>
    </xf>
    <xf numFmtId="168" fontId="4" fillId="0" borderId="8" xfId="1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24" fillId="7" borderId="0" xfId="12" applyFont="1" applyFill="1"/>
    <xf numFmtId="0" fontId="24" fillId="7" borderId="0" xfId="12" applyFont="1" applyFill="1" applyAlignment="1">
      <alignment horizontal="center" vertical="center"/>
    </xf>
    <xf numFmtId="43" fontId="24" fillId="7" borderId="0" xfId="12" applyNumberFormat="1" applyFont="1" applyFill="1" applyAlignment="1">
      <alignment horizontal="center" vertical="center"/>
    </xf>
    <xf numFmtId="43" fontId="25" fillId="7" borderId="0" xfId="13" applyFont="1" applyFill="1" applyAlignment="1">
      <alignment horizontal="center" vertical="center"/>
    </xf>
    <xf numFmtId="43" fontId="32" fillId="7" borderId="0" xfId="12" applyNumberFormat="1" applyFont="1" applyFill="1" applyAlignment="1">
      <alignment horizontal="center" vertical="center"/>
    </xf>
    <xf numFmtId="164" fontId="34" fillId="7" borderId="0" xfId="1" applyFont="1" applyFill="1" applyAlignment="1">
      <alignment horizontal="center" vertical="center" wrapText="1"/>
    </xf>
    <xf numFmtId="164" fontId="35" fillId="7" borderId="0" xfId="1" applyFont="1" applyFill="1" applyAlignment="1">
      <alignment horizontal="center" vertical="center" wrapText="1"/>
    </xf>
    <xf numFmtId="43" fontId="4" fillId="0" borderId="0" xfId="0" applyNumberFormat="1" applyFont="1"/>
    <xf numFmtId="43" fontId="11" fillId="12" borderId="15" xfId="13" applyFont="1" applyFill="1" applyBorder="1" applyAlignment="1" applyProtection="1">
      <alignment horizontal="center" vertical="center" wrapText="1"/>
      <protection locked="0"/>
    </xf>
    <xf numFmtId="43" fontId="11" fillId="12" borderId="15" xfId="7" applyNumberFormat="1" applyFont="1" applyFill="1" applyBorder="1" applyAlignment="1" applyProtection="1">
      <alignment horizontal="center" vertical="center" wrapText="1"/>
      <protection locked="0"/>
    </xf>
    <xf numFmtId="166" fontId="11" fillId="12" borderId="15" xfId="7" applyNumberFormat="1" applyFont="1" applyFill="1" applyBorder="1" applyAlignment="1" applyProtection="1">
      <alignment horizontal="center" vertical="center" wrapText="1"/>
      <protection locked="0"/>
    </xf>
    <xf numFmtId="43" fontId="13" fillId="0" borderId="0" xfId="0" applyNumberFormat="1" applyFont="1"/>
    <xf numFmtId="0" fontId="27" fillId="4" borderId="0" xfId="12" applyFont="1" applyFill="1" applyAlignment="1">
      <alignment wrapText="1"/>
    </xf>
    <xf numFmtId="2" fontId="27" fillId="4" borderId="0" xfId="12" quotePrefix="1" applyNumberFormat="1" applyFont="1" applyFill="1" applyAlignment="1">
      <alignment horizontal="center" vertical="center"/>
    </xf>
    <xf numFmtId="166" fontId="12" fillId="0" borderId="15" xfId="7" quotePrefix="1" applyNumberFormat="1" applyFont="1" applyBorder="1" applyAlignment="1" applyProtection="1">
      <alignment horizontal="center" vertical="center" wrapText="1"/>
      <protection locked="0"/>
    </xf>
    <xf numFmtId="16" fontId="27" fillId="5" borderId="0" xfId="12" quotePrefix="1" applyNumberFormat="1" applyFont="1" applyFill="1" applyAlignment="1">
      <alignment horizontal="center" vertical="center"/>
    </xf>
    <xf numFmtId="43" fontId="27" fillId="4" borderId="0" xfId="12" applyNumberFormat="1" applyFont="1" applyFill="1" applyAlignment="1">
      <alignment wrapText="1"/>
    </xf>
    <xf numFmtId="164" fontId="36" fillId="0" borderId="4" xfId="1" applyFont="1" applyFill="1" applyBorder="1" applyAlignment="1">
      <alignment horizontal="center" vertical="center"/>
    </xf>
    <xf numFmtId="0" fontId="27" fillId="4" borderId="0" xfId="12" quotePrefix="1" applyFont="1" applyFill="1" applyAlignment="1">
      <alignment horizontal="center" vertical="center"/>
    </xf>
    <xf numFmtId="43" fontId="12" fillId="0" borderId="15" xfId="7" applyNumberFormat="1" applyFont="1" applyBorder="1" applyAlignment="1" applyProtection="1">
      <alignment horizontal="center" vertical="center" wrapText="1"/>
      <protection locked="0"/>
    </xf>
    <xf numFmtId="0" fontId="37" fillId="0" borderId="0" xfId="12" applyFont="1"/>
    <xf numFmtId="166" fontId="38" fillId="0" borderId="15" xfId="7" applyNumberFormat="1" applyFont="1" applyBorder="1" applyAlignment="1" applyProtection="1">
      <alignment horizontal="left" wrapText="1"/>
      <protection locked="0"/>
    </xf>
    <xf numFmtId="166" fontId="39" fillId="0" borderId="15" xfId="7" applyNumberFormat="1" applyFont="1" applyBorder="1" applyAlignment="1" applyProtection="1">
      <alignment horizontal="center" vertical="center" wrapText="1"/>
      <protection locked="0"/>
    </xf>
    <xf numFmtId="4" fontId="39" fillId="0" borderId="15" xfId="7" applyNumberFormat="1" applyFont="1" applyBorder="1" applyAlignment="1" applyProtection="1">
      <alignment horizontal="center" vertical="center" wrapText="1"/>
      <protection locked="0"/>
    </xf>
    <xf numFmtId="43" fontId="39" fillId="0" borderId="15" xfId="13" applyFont="1" applyFill="1" applyBorder="1" applyAlignment="1" applyProtection="1">
      <alignment horizontal="center" vertical="center" wrapText="1"/>
      <protection locked="0"/>
    </xf>
    <xf numFmtId="164" fontId="24" fillId="0" borderId="0" xfId="12" applyNumberFormat="1" applyFont="1"/>
    <xf numFmtId="164" fontId="21" fillId="0" borderId="4" xfId="1" applyFont="1" applyFill="1" applyBorder="1" applyAlignment="1">
      <alignment horizontal="center" vertical="center"/>
    </xf>
    <xf numFmtId="0" fontId="15" fillId="7" borderId="0" xfId="0" applyFont="1" applyFill="1" applyAlignment="1">
      <alignment horizontal="left" vertical="center"/>
    </xf>
    <xf numFmtId="164" fontId="15" fillId="7" borderId="0" xfId="1" applyFont="1" applyFill="1" applyBorder="1" applyAlignment="1">
      <alignment horizontal="center" vertical="center"/>
    </xf>
    <xf numFmtId="164" fontId="27" fillId="0" borderId="0" xfId="12" applyNumberFormat="1" applyFont="1"/>
    <xf numFmtId="164" fontId="13" fillId="0" borderId="0" xfId="0" applyNumberFormat="1" applyFont="1"/>
    <xf numFmtId="164" fontId="4" fillId="0" borderId="0" xfId="0" applyNumberFormat="1" applyFont="1"/>
    <xf numFmtId="164" fontId="17" fillId="2" borderId="4" xfId="1" applyFont="1" applyFill="1" applyBorder="1" applyAlignment="1">
      <alignment horizontal="center" vertical="center"/>
    </xf>
    <xf numFmtId="164" fontId="15" fillId="0" borderId="0" xfId="0" applyNumberFormat="1" applyFont="1"/>
    <xf numFmtId="164" fontId="18" fillId="0" borderId="14" xfId="1" applyFont="1" applyFill="1" applyBorder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164" fontId="22" fillId="0" borderId="4" xfId="1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left" vertical="center"/>
    </xf>
    <xf numFmtId="0" fontId="15" fillId="8" borderId="26" xfId="0" applyFont="1" applyFill="1" applyBorder="1" applyAlignment="1">
      <alignment horizontal="left" vertical="center"/>
    </xf>
    <xf numFmtId="0" fontId="26" fillId="10" borderId="10" xfId="12" applyFont="1" applyFill="1" applyBorder="1" applyAlignment="1">
      <alignment horizontal="center" vertical="center" wrapText="1"/>
    </xf>
    <xf numFmtId="0" fontId="26" fillId="10" borderId="11" xfId="1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6" borderId="29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22" fillId="6" borderId="28" xfId="0" applyFont="1" applyFill="1" applyBorder="1" applyAlignment="1">
      <alignment horizontal="center" vertical="center" wrapText="1"/>
    </xf>
    <xf numFmtId="0" fontId="22" fillId="6" borderId="19" xfId="0" applyFont="1" applyFill="1" applyBorder="1" applyAlignment="1">
      <alignment horizontal="center" vertical="center" wrapText="1"/>
    </xf>
    <xf numFmtId="0" fontId="15" fillId="8" borderId="21" xfId="0" applyFont="1" applyFill="1" applyBorder="1" applyAlignment="1">
      <alignment horizontal="left" vertical="center"/>
    </xf>
    <xf numFmtId="0" fontId="15" fillId="8" borderId="22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6" fillId="3" borderId="27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6" borderId="24" xfId="0" applyFont="1" applyFill="1" applyBorder="1" applyAlignment="1">
      <alignment horizontal="left" vertical="center" wrapText="1"/>
    </xf>
    <xf numFmtId="0" fontId="6" fillId="6" borderId="3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27" fillId="0" borderId="0" xfId="12" applyFont="1" applyAlignment="1">
      <alignment horizontal="center" vertical="center"/>
    </xf>
    <xf numFmtId="166" fontId="11" fillId="5" borderId="16" xfId="7" applyNumberFormat="1" applyFont="1" applyFill="1" applyBorder="1" applyAlignment="1" applyProtection="1">
      <alignment wrapText="1"/>
      <protection locked="0"/>
    </xf>
    <xf numFmtId="166" fontId="11" fillId="5" borderId="17" xfId="7" applyNumberFormat="1" applyFont="1" applyFill="1" applyBorder="1" applyAlignment="1" applyProtection="1">
      <alignment wrapText="1"/>
      <protection locked="0"/>
    </xf>
    <xf numFmtId="166" fontId="11" fillId="11" borderId="0" xfId="7" applyNumberFormat="1" applyFont="1" applyFill="1" applyAlignment="1" applyProtection="1">
      <alignment wrapText="1"/>
      <protection locked="0"/>
    </xf>
    <xf numFmtId="43" fontId="11" fillId="11" borderId="0" xfId="7" applyNumberFormat="1" applyFont="1" applyFill="1" applyAlignment="1" applyProtection="1">
      <alignment horizontal="center" vertical="center" wrapText="1"/>
      <protection locked="0"/>
    </xf>
    <xf numFmtId="0" fontId="26" fillId="10" borderId="4" xfId="12" applyFont="1" applyFill="1" applyBorder="1" applyAlignment="1">
      <alignment horizontal="center" vertical="center"/>
    </xf>
    <xf numFmtId="0" fontId="26" fillId="10" borderId="4" xfId="12" applyFont="1" applyFill="1" applyBorder="1" applyAlignment="1">
      <alignment horizontal="center" vertical="center" wrapText="1"/>
    </xf>
    <xf numFmtId="0" fontId="26" fillId="10" borderId="12" xfId="12" applyFont="1" applyFill="1" applyBorder="1" applyAlignment="1">
      <alignment horizontal="center" vertical="center" wrapText="1"/>
    </xf>
    <xf numFmtId="0" fontId="26" fillId="10" borderId="13" xfId="12" applyFont="1" applyFill="1" applyBorder="1" applyAlignment="1">
      <alignment horizontal="center" vertical="center" wrapText="1"/>
    </xf>
    <xf numFmtId="0" fontId="26" fillId="10" borderId="14" xfId="12" applyFont="1" applyFill="1" applyBorder="1" applyAlignment="1">
      <alignment horizontal="center" vertical="center" wrapText="1"/>
    </xf>
    <xf numFmtId="0" fontId="26" fillId="10" borderId="18" xfId="12" applyFont="1" applyFill="1" applyBorder="1" applyAlignment="1">
      <alignment horizontal="center" vertical="center"/>
    </xf>
    <xf numFmtId="0" fontId="26" fillId="10" borderId="20" xfId="12" applyFont="1" applyFill="1" applyBorder="1" applyAlignment="1">
      <alignment horizontal="center" vertical="center"/>
    </xf>
    <xf numFmtId="0" fontId="26" fillId="10" borderId="18" xfId="12" applyFont="1" applyFill="1" applyBorder="1" applyAlignment="1">
      <alignment horizontal="center" vertical="center" wrapText="1"/>
    </xf>
    <xf numFmtId="0" fontId="26" fillId="10" borderId="20" xfId="12" applyFont="1" applyFill="1" applyBorder="1" applyAlignment="1">
      <alignment horizontal="center" vertical="center" wrapText="1"/>
    </xf>
    <xf numFmtId="166" fontId="11" fillId="12" borderId="16" xfId="7" applyNumberFormat="1" applyFont="1" applyFill="1" applyBorder="1" applyAlignment="1" applyProtection="1">
      <alignment wrapText="1"/>
      <protection locked="0"/>
    </xf>
    <xf numFmtId="166" fontId="11" fillId="12" borderId="17" xfId="7" applyNumberFormat="1" applyFont="1" applyFill="1" applyBorder="1" applyAlignment="1" applyProtection="1">
      <alignment wrapText="1"/>
      <protection locked="0"/>
    </xf>
    <xf numFmtId="166" fontId="11" fillId="12" borderId="16" xfId="7" applyNumberFormat="1" applyFont="1" applyFill="1" applyBorder="1" applyAlignment="1" applyProtection="1">
      <alignment horizontal="left" wrapText="1"/>
      <protection locked="0"/>
    </xf>
    <xf numFmtId="166" fontId="11" fillId="12" borderId="33" xfId="7" applyNumberFormat="1" applyFont="1" applyFill="1" applyBorder="1" applyAlignment="1" applyProtection="1">
      <alignment horizontal="left" wrapText="1"/>
      <protection locked="0"/>
    </xf>
    <xf numFmtId="166" fontId="11" fillId="12" borderId="17" xfId="7" applyNumberFormat="1" applyFont="1" applyFill="1" applyBorder="1" applyAlignment="1" applyProtection="1">
      <alignment horizontal="left" wrapText="1"/>
      <protection locked="0"/>
    </xf>
  </cellXfs>
  <cellStyles count="15">
    <cellStyle name="Accent6" xfId="11" builtinId="49"/>
    <cellStyle name="Comma" xfId="1" builtinId="3"/>
    <cellStyle name="Comma 7 2" xfId="4" xr:uid="{00000000-0005-0000-0000-000001000000}"/>
    <cellStyle name="Normal" xfId="0" builtinId="0"/>
    <cellStyle name="Normal 10 2 2" xfId="8" xr:uid="{00000000-0005-0000-0000-000003000000}"/>
    <cellStyle name="Normal 12 2" xfId="9" xr:uid="{00000000-0005-0000-0000-000004000000}"/>
    <cellStyle name="Normal 13" xfId="14" xr:uid="{653803BE-CF02-4368-8ECB-AA6ED2A039F8}"/>
    <cellStyle name="Normal 16 8" xfId="10" xr:uid="{00000000-0005-0000-0000-000005000000}"/>
    <cellStyle name="Normal 17" xfId="2" xr:uid="{00000000-0005-0000-0000-000006000000}"/>
    <cellStyle name="Normal 17 2 6 3 2" xfId="6" xr:uid="{00000000-0005-0000-0000-000007000000}"/>
    <cellStyle name="Normal 2" xfId="12" xr:uid="{A73BEFA5-C439-4D8A-991A-885265B3740B}"/>
    <cellStyle name="Normal 2 2 2" xfId="7" xr:uid="{00000000-0005-0000-0000-000008000000}"/>
    <cellStyle name="Normal 6 2" xfId="3" xr:uid="{00000000-0005-0000-0000-000009000000}"/>
    <cellStyle name="Percent 13" xfId="5" xr:uid="{00000000-0005-0000-0000-00000A000000}"/>
    <cellStyle name="Virgulă 2" xfId="13" xr:uid="{22AFCE94-6920-4681-A1DE-AE7FBCB28F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server\WB_MunicipalServicesC2\Devize\30Sept08\Statii_PF_24Sept2008\Miercurie%20Sibiului%20WWT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server\WB_MunicipalServicesC2\Devize\30Sept08\Statii_PF_24Sept2008\Avrig%20WWT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server\WB_MunicipalServicesC2\Devize\30Sept08\Statii_PF_24Sept2008\Sibiu%20WWT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ITA\C\SetaSA\BOB\Botosani\1%20SF\Parte%20scrisa\Documentatie%20SF\Doc%20ec%20BUN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server\WB_MunicipalServicesC2\proiecte_2\S%20A%20P%20A%20R%20D\Hochland\Devize_BI\Final\Hoch_DG+DO+BI_22.11.05_rotunjir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Proiecte\32%20-%20DESEURI%20IASI\00%20-%20Predari\Rev%2014%20Iasi\PREDARE%20DESEURI%20IASI%20EDITABILE%20RO+EN-FINAL\EN\VOL%204.1%20-%20CBA\Annexes\Annex%2010%20-%20Financial_Model_Iasi%20Rev%2013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imates"/>
      <sheetName val="Unit Rates"/>
      <sheetName val="Buffer tanks"/>
    </sheetNames>
    <sheetDataSet>
      <sheetData sheetId="0" refreshError="1"/>
      <sheetData sheetId="1" refreshError="1">
        <row r="7">
          <cell r="B7">
            <v>0.15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imates"/>
      <sheetName val="Unit Rates"/>
      <sheetName val="Buffer tanks"/>
    </sheetNames>
    <sheetDataSet>
      <sheetData sheetId="0" refreshError="1"/>
      <sheetData sheetId="1" refreshError="1">
        <row r="5">
          <cell r="B5">
            <v>0.2</v>
          </cell>
        </row>
        <row r="6">
          <cell r="B6">
            <v>0.2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imates"/>
      <sheetName val="Unit Rates"/>
      <sheetName val="Buffer tanks"/>
    </sheetNames>
    <sheetDataSet>
      <sheetData sheetId="0" refreshError="1"/>
      <sheetData sheetId="1" refreshError="1">
        <row r="3">
          <cell r="B3">
            <v>1.2</v>
          </cell>
        </row>
        <row r="4">
          <cell r="B4">
            <v>2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vG"/>
      <sheetName val="DvF"/>
      <sheetName val="DOT"/>
      <sheetName val="Cen"/>
      <sheetName val="vCA"/>
      <sheetName val="vIT"/>
      <sheetName val="vIH"/>
      <sheetName val="vIE"/>
      <sheetName val="INDIC"/>
      <sheetName val="AMORT"/>
      <sheetName val="UT"/>
      <sheetName val="Baza calcu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r. neeelig."/>
      <sheetName val="Buget general Romair"/>
      <sheetName val="DG"/>
      <sheetName val="DO 1"/>
      <sheetName val="DO 2"/>
      <sheetName val="DO 3"/>
      <sheetName val="DO 4"/>
      <sheetName val="DO 5 (5-14)"/>
      <sheetName val="DO 6"/>
      <sheetName val="TVA"/>
      <sheetName val="BI_final"/>
      <sheetName val="BI"/>
      <sheetName val="ANEXA A1"/>
      <sheetName val="DO 1(NOU)"/>
      <sheetName val="DO 2(NOU)"/>
      <sheetName val="DO 3(NOU)"/>
      <sheetName val="DO 4(NOU)"/>
      <sheetName val="DO 5(NOU)"/>
      <sheetName val="DO 6(NOU)"/>
      <sheetName val="DO 7(NOU)"/>
      <sheetName val="DO 8(NOU)"/>
      <sheetName val="DO 9(NOU)"/>
      <sheetName val="DO 10(NOU)"/>
      <sheetName val="DO 11(NOU)"/>
      <sheetName val="DO 12(NOU)"/>
      <sheetName val="DO 13(NOU)"/>
      <sheetName val="DO 14(NOU)"/>
    </sheetNames>
    <sheetDataSet>
      <sheetData sheetId="0" refreshError="1"/>
      <sheetData sheetId="1" refreshError="1"/>
      <sheetData sheetId="2" refreshError="1">
        <row r="4">
          <cell r="D4">
            <v>3.6452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BA Table of Contents"/>
      <sheetName val="Plan de finantare"/>
      <sheetName val="Input"/>
      <sheetName val="Calculation"/>
      <sheetName val="Output-E"/>
      <sheetName val="Output-H"/>
      <sheetName val="EconomicBenefits"/>
      <sheetName val="Sensitivity"/>
      <sheetName val="Investment"/>
      <sheetName val="Reinvestments"/>
      <sheetName val="DPC"/>
      <sheetName val="Tariff"/>
      <sheetName val="Revenues"/>
      <sheetName val="Operating Costs"/>
      <sheetName val="Defalcare_costuri"/>
      <sheetName val="Input withPRO"/>
      <sheetName val="Output"/>
      <sheetName val="Equiv EUR"/>
      <sheetName val="Existing situation and projects"/>
      <sheetName val="Scenario NOPRO"/>
      <sheetName val="Input - NOPRO"/>
      <sheetName val="Output - NOPRO"/>
      <sheetName val="Equiv EUR - NOPRO"/>
      <sheetName val="Credit Operator NOPRO"/>
      <sheetName val="Incremental"/>
      <sheetName val="Socio-Economic Data"/>
      <sheetName val="Waste Generation"/>
      <sheetName val="Waste generation by fraction"/>
      <sheetName val="Waste collection"/>
      <sheetName val="Waste flows"/>
      <sheetName val="Waste flows-Diagram"/>
      <sheetName val="Credit Operator 2013"/>
      <sheetName val="Credit Operator 2025"/>
      <sheetName val="Iasi CC cofinancing capacity"/>
      <sheetName val="Credit CJ -Reinvest_x"/>
      <sheetName val="Credit CJ -Reinvest_1"/>
      <sheetName val="Credit CJ -Reinvest_2"/>
      <sheetName val="Credit Existent CJ Iasi"/>
      <sheetName val="Credit CJ -Invest"/>
      <sheetName val="Financial Indicators"/>
      <sheetName val="Deviz general constante"/>
      <sheetName val="Deviz general curente"/>
      <sheetName val="Devize pe obiect"/>
    </sheetNames>
    <sheetDataSet>
      <sheetData sheetId="0" refreshError="1"/>
      <sheetData sheetId="1"/>
      <sheetData sheetId="2">
        <row r="15">
          <cell r="F15">
            <v>0.05</v>
          </cell>
        </row>
      </sheetData>
      <sheetData sheetId="3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>
        <row r="328">
          <cell r="B328">
            <v>0.1</v>
          </cell>
        </row>
      </sheetData>
      <sheetData sheetId="14" refreshError="1"/>
      <sheetData sheetId="15">
        <row r="29">
          <cell r="H29">
            <v>4.18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Rambøll_2021">
      <a:dk1>
        <a:srgbClr val="000000"/>
      </a:dk1>
      <a:lt1>
        <a:srgbClr val="FFFFFF"/>
      </a:lt1>
      <a:dk2>
        <a:srgbClr val="009DF0"/>
      </a:dk2>
      <a:lt2>
        <a:srgbClr val="273943"/>
      </a:lt2>
      <a:accent1>
        <a:srgbClr val="05326E"/>
      </a:accent1>
      <a:accent2>
        <a:srgbClr val="125A40"/>
      </a:accent2>
      <a:accent3>
        <a:srgbClr val="ADD095"/>
      </a:accent3>
      <a:accent4>
        <a:srgbClr val="62294B"/>
      </a:accent4>
      <a:accent5>
        <a:srgbClr val="FF8855"/>
      </a:accent5>
      <a:accent6>
        <a:srgbClr val="E3E1D8"/>
      </a:accent6>
      <a:hlink>
        <a:srgbClr val="009DF0"/>
      </a:hlink>
      <a:folHlink>
        <a:srgbClr val="CCEBF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9"/>
  <sheetViews>
    <sheetView view="pageBreakPreview" topLeftCell="B59" zoomScale="115" zoomScaleNormal="115" zoomScaleSheetLayoutView="115" workbookViewId="0">
      <selection activeCell="D41" sqref="D41"/>
    </sheetView>
  </sheetViews>
  <sheetFormatPr defaultColWidth="9.140625" defaultRowHeight="12.75" x14ac:dyDescent="0.2"/>
  <cols>
    <col min="1" max="1" width="9.140625" style="1" hidden="1" customWidth="1"/>
    <col min="2" max="2" width="7.42578125" style="71" customWidth="1"/>
    <col min="3" max="3" width="40.7109375" style="5" customWidth="1"/>
    <col min="4" max="4" width="19.42578125" style="25" bestFit="1" customWidth="1"/>
    <col min="5" max="5" width="20.85546875" style="25" customWidth="1"/>
    <col min="6" max="6" width="17.140625" style="25" customWidth="1"/>
    <col min="7" max="7" width="14.7109375" style="2" bestFit="1" customWidth="1"/>
    <col min="8" max="8" width="12.42578125" style="2" bestFit="1" customWidth="1"/>
    <col min="9" max="16" width="9.140625" style="2"/>
    <col min="17" max="18" width="9.140625" style="2" customWidth="1"/>
    <col min="19" max="16384" width="9.140625" style="2"/>
  </cols>
  <sheetData>
    <row r="1" spans="1:8" x14ac:dyDescent="0.2">
      <c r="A1" s="2"/>
      <c r="B1" s="105"/>
      <c r="C1" s="105"/>
      <c r="D1" s="139"/>
      <c r="E1" s="149" t="str">
        <f>'DO '!G1</f>
        <v>TVA=</v>
      </c>
      <c r="F1" s="148">
        <f>'DO '!H1</f>
        <v>0.21</v>
      </c>
    </row>
    <row r="2" spans="1:8" ht="15" customHeight="1" x14ac:dyDescent="0.2">
      <c r="A2" s="2"/>
      <c r="B2" s="184" t="s">
        <v>115</v>
      </c>
      <c r="C2" s="184"/>
      <c r="D2" s="184"/>
      <c r="E2" s="184"/>
      <c r="F2" s="184"/>
    </row>
    <row r="3" spans="1:8" ht="29.25" customHeight="1" x14ac:dyDescent="0.2">
      <c r="A3" s="2" t="s">
        <v>111</v>
      </c>
      <c r="B3" s="182" t="s">
        <v>164</v>
      </c>
      <c r="C3" s="183"/>
      <c r="D3" s="183"/>
      <c r="E3" s="183"/>
      <c r="F3" s="183"/>
    </row>
    <row r="4" spans="1:8" ht="13.5" thickBot="1" x14ac:dyDescent="0.25">
      <c r="A4" s="46"/>
      <c r="B4" s="60"/>
      <c r="C4" s="47"/>
      <c r="D4" s="140"/>
      <c r="E4" s="1"/>
      <c r="F4" s="140"/>
    </row>
    <row r="5" spans="1:8" ht="24" customHeight="1" x14ac:dyDescent="0.2">
      <c r="A5" s="4"/>
      <c r="B5" s="187" t="s">
        <v>59</v>
      </c>
      <c r="C5" s="185" t="s">
        <v>71</v>
      </c>
      <c r="D5" s="74" t="s">
        <v>62</v>
      </c>
      <c r="E5" s="48" t="s">
        <v>0</v>
      </c>
      <c r="F5" s="74" t="s">
        <v>63</v>
      </c>
    </row>
    <row r="6" spans="1:8" ht="25.5" customHeight="1" x14ac:dyDescent="0.2">
      <c r="A6" s="4"/>
      <c r="B6" s="188"/>
      <c r="C6" s="186"/>
      <c r="D6" s="49" t="s">
        <v>57</v>
      </c>
      <c r="E6" s="50" t="s">
        <v>57</v>
      </c>
      <c r="F6" s="49" t="s">
        <v>114</v>
      </c>
    </row>
    <row r="7" spans="1:8" s="32" customFormat="1" ht="13.5" thickBot="1" x14ac:dyDescent="0.25">
      <c r="A7" s="6"/>
      <c r="B7" s="61">
        <v>1</v>
      </c>
      <c r="C7" s="41">
        <v>2</v>
      </c>
      <c r="D7" s="141">
        <v>3</v>
      </c>
      <c r="E7" s="141">
        <v>5</v>
      </c>
      <c r="F7" s="141">
        <v>6</v>
      </c>
    </row>
    <row r="8" spans="1:8" ht="15" customHeight="1" x14ac:dyDescent="0.2">
      <c r="A8" s="191"/>
      <c r="B8" s="192" t="s">
        <v>1</v>
      </c>
      <c r="C8" s="193"/>
      <c r="D8" s="193"/>
      <c r="E8" s="193"/>
      <c r="F8" s="193"/>
    </row>
    <row r="9" spans="1:8" ht="30" customHeight="1" x14ac:dyDescent="0.2">
      <c r="A9" s="191"/>
      <c r="B9" s="194" t="s">
        <v>2</v>
      </c>
      <c r="C9" s="195"/>
      <c r="D9" s="195"/>
      <c r="E9" s="195"/>
      <c r="F9" s="195"/>
    </row>
    <row r="10" spans="1:8" s="10" customFormat="1" x14ac:dyDescent="0.2">
      <c r="A10" s="8"/>
      <c r="B10" s="62" t="s">
        <v>30</v>
      </c>
      <c r="C10" s="9" t="s">
        <v>3</v>
      </c>
      <c r="D10" s="19">
        <v>0</v>
      </c>
      <c r="E10" s="19">
        <f>D10*$F$1</f>
        <v>0</v>
      </c>
      <c r="F10" s="19">
        <f>D10+E10</f>
        <v>0</v>
      </c>
    </row>
    <row r="11" spans="1:8" s="10" customFormat="1" x14ac:dyDescent="0.2">
      <c r="A11" s="8"/>
      <c r="B11" s="62" t="s">
        <v>31</v>
      </c>
      <c r="C11" s="9" t="s">
        <v>4</v>
      </c>
      <c r="D11" s="19">
        <v>0</v>
      </c>
      <c r="E11" s="19">
        <f>D11*$F$1</f>
        <v>0</v>
      </c>
      <c r="F11" s="19">
        <f>D11+E11</f>
        <v>0</v>
      </c>
    </row>
    <row r="12" spans="1:8" s="10" customFormat="1" ht="25.5" x14ac:dyDescent="0.2">
      <c r="A12" s="8"/>
      <c r="B12" s="62" t="s">
        <v>32</v>
      </c>
      <c r="C12" s="11" t="s">
        <v>5</v>
      </c>
      <c r="D12" s="19">
        <v>0</v>
      </c>
      <c r="E12" s="19">
        <f>D12*$F$1</f>
        <v>0</v>
      </c>
      <c r="F12" s="19">
        <f>D12+E12</f>
        <v>0</v>
      </c>
    </row>
    <row r="13" spans="1:8" s="10" customFormat="1" x14ac:dyDescent="0.2">
      <c r="A13" s="8"/>
      <c r="B13" s="62" t="s">
        <v>33</v>
      </c>
      <c r="C13" s="11" t="s">
        <v>6</v>
      </c>
      <c r="D13" s="19">
        <v>0</v>
      </c>
      <c r="E13" s="19">
        <f>D13*$F$1</f>
        <v>0</v>
      </c>
      <c r="F13" s="19">
        <f>D13+E13</f>
        <v>0</v>
      </c>
    </row>
    <row r="14" spans="1:8" s="14" customFormat="1" ht="15.75" customHeight="1" thickBot="1" x14ac:dyDescent="0.25">
      <c r="A14" s="13"/>
      <c r="B14" s="180" t="s">
        <v>7</v>
      </c>
      <c r="C14" s="181"/>
      <c r="D14" s="36">
        <f>SUM(D10:D13)</f>
        <v>0</v>
      </c>
      <c r="E14" s="36">
        <f t="shared" ref="E14:F14" si="0">SUM(E10:E13)</f>
        <v>0</v>
      </c>
      <c r="F14" s="36">
        <f t="shared" si="0"/>
        <v>0</v>
      </c>
      <c r="H14" s="81">
        <f>F14-SUM(F10:F13)</f>
        <v>0</v>
      </c>
    </row>
    <row r="15" spans="1:8" ht="13.5" thickBot="1" x14ac:dyDescent="0.25">
      <c r="A15" s="4"/>
      <c r="B15" s="64"/>
      <c r="C15" s="7"/>
      <c r="D15" s="39"/>
      <c r="E15" s="39"/>
      <c r="F15" s="39"/>
    </row>
    <row r="16" spans="1:8" ht="15" customHeight="1" x14ac:dyDescent="0.2">
      <c r="A16" s="191"/>
      <c r="B16" s="196" t="s">
        <v>8</v>
      </c>
      <c r="C16" s="197"/>
      <c r="D16" s="197"/>
      <c r="E16" s="197"/>
      <c r="F16" s="197"/>
    </row>
    <row r="17" spans="1:8" ht="30" customHeight="1" x14ac:dyDescent="0.2">
      <c r="A17" s="191"/>
      <c r="B17" s="194" t="s">
        <v>116</v>
      </c>
      <c r="C17" s="195"/>
      <c r="D17" s="195"/>
      <c r="E17" s="195"/>
      <c r="F17" s="195"/>
    </row>
    <row r="18" spans="1:8" ht="30" customHeight="1" x14ac:dyDescent="0.2">
      <c r="A18" s="4"/>
      <c r="B18" s="62" t="s">
        <v>66</v>
      </c>
      <c r="C18" s="11" t="s">
        <v>227</v>
      </c>
      <c r="D18" s="19">
        <v>0</v>
      </c>
      <c r="E18" s="19">
        <f>D18*$F$1</f>
        <v>0</v>
      </c>
      <c r="F18" s="19">
        <f>D18+E18</f>
        <v>0</v>
      </c>
    </row>
    <row r="19" spans="1:8" s="14" customFormat="1" ht="13.5" thickBot="1" x14ac:dyDescent="0.25">
      <c r="A19" s="13"/>
      <c r="B19" s="63"/>
      <c r="C19" s="40" t="s">
        <v>9</v>
      </c>
      <c r="D19" s="36">
        <f>SUM(D18:D18)</f>
        <v>0</v>
      </c>
      <c r="E19" s="36">
        <f>SUM(E18:E18)</f>
        <v>0</v>
      </c>
      <c r="F19" s="36">
        <f>SUM(F18:F18)</f>
        <v>0</v>
      </c>
      <c r="G19" s="102">
        <f>F19-E19-D19</f>
        <v>0</v>
      </c>
      <c r="H19" s="81">
        <f>F19-SUM(F18:F18)</f>
        <v>0</v>
      </c>
    </row>
    <row r="20" spans="1:8" ht="13.5" thickBot="1" x14ac:dyDescent="0.25">
      <c r="A20" s="4"/>
      <c r="B20" s="64"/>
      <c r="C20" s="7"/>
      <c r="D20" s="39"/>
      <c r="E20" s="39"/>
      <c r="F20" s="39"/>
    </row>
    <row r="21" spans="1:8" ht="15" customHeight="1" x14ac:dyDescent="0.2">
      <c r="A21" s="191"/>
      <c r="B21" s="196" t="s">
        <v>10</v>
      </c>
      <c r="C21" s="197"/>
      <c r="D21" s="197"/>
      <c r="E21" s="197"/>
      <c r="F21" s="197"/>
    </row>
    <row r="22" spans="1:8" ht="12.75" customHeight="1" x14ac:dyDescent="0.2">
      <c r="A22" s="191"/>
      <c r="B22" s="198" t="s">
        <v>11</v>
      </c>
      <c r="C22" s="199"/>
      <c r="D22" s="199"/>
      <c r="E22" s="199"/>
      <c r="F22" s="199"/>
    </row>
    <row r="23" spans="1:8" ht="12.75" customHeight="1" x14ac:dyDescent="0.2">
      <c r="A23" s="4"/>
      <c r="B23" s="65"/>
      <c r="C23" s="51"/>
      <c r="D23" s="142"/>
      <c r="E23" s="142"/>
      <c r="F23" s="142"/>
    </row>
    <row r="24" spans="1:8" s="14" customFormat="1" ht="30" customHeight="1" x14ac:dyDescent="0.2">
      <c r="A24" s="13"/>
      <c r="B24" s="66" t="s">
        <v>34</v>
      </c>
      <c r="C24" s="16" t="s">
        <v>228</v>
      </c>
      <c r="D24" s="20">
        <f>SUM(D25:D27)</f>
        <v>0</v>
      </c>
      <c r="E24" s="20">
        <f t="shared" ref="E24:E47" si="1">D24*$F$1</f>
        <v>0</v>
      </c>
      <c r="F24" s="20">
        <f t="shared" ref="F24:F47" si="2">D24+E24</f>
        <v>0</v>
      </c>
      <c r="G24" s="102">
        <f>F24-SUM(F25:F27)</f>
        <v>0</v>
      </c>
    </row>
    <row r="25" spans="1:8" s="10" customFormat="1" ht="30" customHeight="1" x14ac:dyDescent="0.2">
      <c r="A25" s="8"/>
      <c r="B25" s="52" t="s">
        <v>104</v>
      </c>
      <c r="C25" s="53" t="s">
        <v>107</v>
      </c>
      <c r="D25" s="19">
        <v>0</v>
      </c>
      <c r="E25" s="19">
        <f t="shared" si="1"/>
        <v>0</v>
      </c>
      <c r="F25" s="19">
        <f t="shared" si="2"/>
        <v>0</v>
      </c>
    </row>
    <row r="26" spans="1:8" s="10" customFormat="1" ht="30" customHeight="1" x14ac:dyDescent="0.2">
      <c r="A26" s="8"/>
      <c r="B26" s="52" t="s">
        <v>106</v>
      </c>
      <c r="C26" s="53" t="s">
        <v>108</v>
      </c>
      <c r="D26" s="19">
        <v>0</v>
      </c>
      <c r="E26" s="19">
        <f t="shared" si="1"/>
        <v>0</v>
      </c>
      <c r="F26" s="19">
        <f t="shared" si="2"/>
        <v>0</v>
      </c>
    </row>
    <row r="27" spans="1:8" s="10" customFormat="1" ht="30" customHeight="1" x14ac:dyDescent="0.2">
      <c r="A27" s="8"/>
      <c r="B27" s="52" t="s">
        <v>105</v>
      </c>
      <c r="C27" s="53" t="s">
        <v>109</v>
      </c>
      <c r="D27" s="19">
        <v>0</v>
      </c>
      <c r="E27" s="19">
        <f t="shared" si="1"/>
        <v>0</v>
      </c>
      <c r="F27" s="19">
        <f t="shared" si="2"/>
        <v>0</v>
      </c>
    </row>
    <row r="28" spans="1:8" s="14" customFormat="1" ht="30" customHeight="1" x14ac:dyDescent="0.2">
      <c r="A28" s="13"/>
      <c r="B28" s="66" t="s">
        <v>35</v>
      </c>
      <c r="C28" s="55" t="s">
        <v>12</v>
      </c>
      <c r="D28" s="175">
        <v>0</v>
      </c>
      <c r="E28" s="20">
        <f t="shared" si="1"/>
        <v>0</v>
      </c>
      <c r="F28" s="20">
        <f t="shared" si="2"/>
        <v>0</v>
      </c>
      <c r="G28" s="102">
        <f>F28-E28-D28</f>
        <v>0</v>
      </c>
    </row>
    <row r="29" spans="1:8" s="14" customFormat="1" ht="30" customHeight="1" x14ac:dyDescent="0.2">
      <c r="A29" s="13"/>
      <c r="B29" s="66" t="s">
        <v>36</v>
      </c>
      <c r="C29" s="56" t="s">
        <v>82</v>
      </c>
      <c r="D29" s="175">
        <v>0</v>
      </c>
      <c r="E29" s="20">
        <f t="shared" si="1"/>
        <v>0</v>
      </c>
      <c r="F29" s="20">
        <f t="shared" si="2"/>
        <v>0</v>
      </c>
      <c r="G29" s="102">
        <f>F29-E29-D29</f>
        <v>0</v>
      </c>
      <c r="H29" s="176"/>
    </row>
    <row r="30" spans="1:8" s="14" customFormat="1" ht="30" customHeight="1" x14ac:dyDescent="0.2">
      <c r="A30" s="13"/>
      <c r="B30" s="66" t="s">
        <v>37</v>
      </c>
      <c r="C30" s="56" t="s">
        <v>83</v>
      </c>
      <c r="D30" s="20">
        <v>0</v>
      </c>
      <c r="E30" s="20">
        <f t="shared" si="1"/>
        <v>0</v>
      </c>
      <c r="F30" s="20">
        <f t="shared" si="2"/>
        <v>0</v>
      </c>
      <c r="G30" s="102">
        <f>F30-E30-D30</f>
        <v>0</v>
      </c>
    </row>
    <row r="31" spans="1:8" s="14" customFormat="1" ht="30" customHeight="1" x14ac:dyDescent="0.2">
      <c r="A31" s="13"/>
      <c r="B31" s="66" t="s">
        <v>38</v>
      </c>
      <c r="C31" s="16" t="s">
        <v>84</v>
      </c>
      <c r="D31" s="175">
        <v>0</v>
      </c>
      <c r="E31" s="20">
        <f t="shared" si="1"/>
        <v>0</v>
      </c>
      <c r="F31" s="20">
        <f t="shared" si="2"/>
        <v>0</v>
      </c>
      <c r="G31" s="104"/>
      <c r="H31" s="103"/>
    </row>
    <row r="32" spans="1:8" s="10" customFormat="1" ht="30" customHeight="1" x14ac:dyDescent="0.2">
      <c r="A32" s="8"/>
      <c r="B32" s="52" t="s">
        <v>92</v>
      </c>
      <c r="C32" s="53" t="s">
        <v>98</v>
      </c>
      <c r="D32" s="54">
        <v>0</v>
      </c>
      <c r="E32" s="19">
        <f t="shared" si="1"/>
        <v>0</v>
      </c>
      <c r="F32" s="19">
        <f t="shared" si="2"/>
        <v>0</v>
      </c>
    </row>
    <row r="33" spans="1:9" s="10" customFormat="1" ht="30" customHeight="1" x14ac:dyDescent="0.2">
      <c r="A33" s="8"/>
      <c r="B33" s="52" t="s">
        <v>97</v>
      </c>
      <c r="C33" s="53" t="s">
        <v>99</v>
      </c>
      <c r="D33" s="54">
        <v>0</v>
      </c>
      <c r="E33" s="19">
        <f t="shared" si="1"/>
        <v>0</v>
      </c>
      <c r="F33" s="19">
        <f t="shared" si="2"/>
        <v>0</v>
      </c>
    </row>
    <row r="34" spans="1:9" s="10" customFormat="1" ht="30" customHeight="1" x14ac:dyDescent="0.2">
      <c r="A34" s="8"/>
      <c r="B34" s="52" t="s">
        <v>93</v>
      </c>
      <c r="C34" s="53" t="s">
        <v>100</v>
      </c>
      <c r="D34" s="177"/>
      <c r="E34" s="19">
        <f t="shared" si="1"/>
        <v>0</v>
      </c>
      <c r="F34" s="19">
        <f t="shared" si="2"/>
        <v>0</v>
      </c>
      <c r="G34" s="173"/>
    </row>
    <row r="35" spans="1:9" s="10" customFormat="1" ht="30" customHeight="1" x14ac:dyDescent="0.2">
      <c r="A35" s="8"/>
      <c r="B35" s="52" t="s">
        <v>94</v>
      </c>
      <c r="C35" s="53" t="s">
        <v>101</v>
      </c>
      <c r="D35" s="177"/>
      <c r="E35" s="19">
        <f t="shared" si="1"/>
        <v>0</v>
      </c>
      <c r="F35" s="19">
        <f t="shared" si="2"/>
        <v>0</v>
      </c>
      <c r="G35" s="173"/>
    </row>
    <row r="36" spans="1:9" s="10" customFormat="1" ht="30" customHeight="1" x14ac:dyDescent="0.2">
      <c r="A36" s="8"/>
      <c r="B36" s="52" t="s">
        <v>95</v>
      </c>
      <c r="C36" s="53" t="s">
        <v>102</v>
      </c>
      <c r="D36" s="177"/>
      <c r="E36" s="19">
        <f t="shared" si="1"/>
        <v>0</v>
      </c>
      <c r="F36" s="19">
        <f t="shared" si="2"/>
        <v>0</v>
      </c>
    </row>
    <row r="37" spans="1:9" s="10" customFormat="1" ht="30" customHeight="1" x14ac:dyDescent="0.2">
      <c r="A37" s="8"/>
      <c r="B37" s="52" t="s">
        <v>96</v>
      </c>
      <c r="C37" s="53" t="s">
        <v>103</v>
      </c>
      <c r="D37" s="177"/>
      <c r="E37" s="19">
        <f t="shared" si="1"/>
        <v>0</v>
      </c>
      <c r="F37" s="19">
        <f t="shared" si="2"/>
        <v>0</v>
      </c>
      <c r="G37" s="173"/>
      <c r="I37" s="154"/>
    </row>
    <row r="38" spans="1:9" s="14" customFormat="1" ht="30" customHeight="1" x14ac:dyDescent="0.2">
      <c r="A38" s="13"/>
      <c r="B38" s="66" t="s">
        <v>39</v>
      </c>
      <c r="C38" s="16" t="s">
        <v>85</v>
      </c>
      <c r="D38" s="72">
        <v>0</v>
      </c>
      <c r="E38" s="20">
        <f t="shared" si="1"/>
        <v>0</v>
      </c>
      <c r="F38" s="20">
        <f t="shared" si="2"/>
        <v>0</v>
      </c>
      <c r="G38" s="102">
        <f>F38-E38-D38</f>
        <v>0</v>
      </c>
    </row>
    <row r="39" spans="1:9" s="18" customFormat="1" ht="30" customHeight="1" x14ac:dyDescent="0.2">
      <c r="A39" s="17"/>
      <c r="B39" s="66" t="s">
        <v>40</v>
      </c>
      <c r="C39" s="16" t="s">
        <v>87</v>
      </c>
      <c r="D39" s="20">
        <v>0</v>
      </c>
      <c r="E39" s="20">
        <f t="shared" si="1"/>
        <v>0</v>
      </c>
      <c r="F39" s="20">
        <f t="shared" si="2"/>
        <v>0</v>
      </c>
      <c r="G39" s="102">
        <f>F39-E39-D39</f>
        <v>0</v>
      </c>
      <c r="H39" s="81">
        <f>F39-SUM(F40:F41)</f>
        <v>0</v>
      </c>
    </row>
    <row r="40" spans="1:9" s="14" customFormat="1" ht="30" customHeight="1" x14ac:dyDescent="0.2">
      <c r="A40" s="13"/>
      <c r="B40" s="67" t="s">
        <v>75</v>
      </c>
      <c r="C40" s="53" t="s">
        <v>90</v>
      </c>
      <c r="D40" s="54">
        <v>0</v>
      </c>
      <c r="E40" s="19">
        <f t="shared" si="1"/>
        <v>0</v>
      </c>
      <c r="F40" s="19">
        <f t="shared" si="2"/>
        <v>0</v>
      </c>
    </row>
    <row r="41" spans="1:9" s="14" customFormat="1" ht="30" customHeight="1" x14ac:dyDescent="0.2">
      <c r="A41" s="13"/>
      <c r="B41" s="67" t="s">
        <v>76</v>
      </c>
      <c r="C41" s="53" t="s">
        <v>91</v>
      </c>
      <c r="D41" s="54">
        <v>0</v>
      </c>
      <c r="E41" s="19">
        <f t="shared" si="1"/>
        <v>0</v>
      </c>
      <c r="F41" s="19">
        <f t="shared" si="2"/>
        <v>0</v>
      </c>
    </row>
    <row r="42" spans="1:9" s="18" customFormat="1" ht="30" customHeight="1" x14ac:dyDescent="0.2">
      <c r="A42" s="17"/>
      <c r="B42" s="66" t="s">
        <v>41</v>
      </c>
      <c r="C42" s="57" t="s">
        <v>86</v>
      </c>
      <c r="D42" s="175"/>
      <c r="E42" s="26">
        <f t="shared" si="1"/>
        <v>0</v>
      </c>
      <c r="F42" s="26">
        <f t="shared" si="2"/>
        <v>0</v>
      </c>
      <c r="G42" s="102">
        <f>F42-E42-D42</f>
        <v>0</v>
      </c>
      <c r="H42" s="81">
        <f>F42-SUM(F43:F45)</f>
        <v>0</v>
      </c>
    </row>
    <row r="43" spans="1:9" s="10" customFormat="1" ht="30" customHeight="1" x14ac:dyDescent="0.2">
      <c r="A43" s="8"/>
      <c r="B43" s="67" t="s">
        <v>77</v>
      </c>
      <c r="C43" s="15" t="s">
        <v>74</v>
      </c>
      <c r="D43" s="178"/>
      <c r="E43" s="19">
        <f t="shared" si="1"/>
        <v>0</v>
      </c>
      <c r="F43" s="19">
        <f t="shared" si="2"/>
        <v>0</v>
      </c>
    </row>
    <row r="44" spans="1:9" s="10" customFormat="1" ht="30" customHeight="1" x14ac:dyDescent="0.2">
      <c r="A44" s="8"/>
      <c r="B44" s="67" t="s">
        <v>88</v>
      </c>
      <c r="C44" s="53" t="s">
        <v>129</v>
      </c>
      <c r="D44" s="177"/>
      <c r="E44" s="19">
        <f t="shared" si="1"/>
        <v>0</v>
      </c>
      <c r="F44" s="19">
        <f t="shared" si="2"/>
        <v>0</v>
      </c>
    </row>
    <row r="45" spans="1:9" s="10" customFormat="1" ht="44.25" customHeight="1" x14ac:dyDescent="0.2">
      <c r="A45" s="8"/>
      <c r="B45" s="67" t="s">
        <v>89</v>
      </c>
      <c r="C45" s="53" t="s">
        <v>130</v>
      </c>
      <c r="D45" s="177"/>
      <c r="E45" s="19">
        <f t="shared" si="1"/>
        <v>0</v>
      </c>
      <c r="F45" s="19">
        <f t="shared" si="2"/>
        <v>0</v>
      </c>
    </row>
    <row r="46" spans="1:9" s="14" customFormat="1" ht="30" customHeight="1" x14ac:dyDescent="0.2">
      <c r="A46" s="13"/>
      <c r="B46" s="66" t="s">
        <v>78</v>
      </c>
      <c r="C46" s="57" t="s">
        <v>73</v>
      </c>
      <c r="D46" s="175"/>
      <c r="E46" s="20">
        <f t="shared" si="1"/>
        <v>0</v>
      </c>
      <c r="F46" s="20">
        <f t="shared" si="2"/>
        <v>0</v>
      </c>
      <c r="G46" s="102">
        <f>F46-E46-D46</f>
        <v>0</v>
      </c>
    </row>
    <row r="47" spans="1:9" s="14" customFormat="1" ht="30" customHeight="1" x14ac:dyDescent="0.2">
      <c r="A47" s="13"/>
      <c r="B47" s="66" t="s">
        <v>79</v>
      </c>
      <c r="C47" s="16" t="s">
        <v>72</v>
      </c>
      <c r="D47" s="58">
        <v>0</v>
      </c>
      <c r="E47" s="20">
        <f t="shared" si="1"/>
        <v>0</v>
      </c>
      <c r="F47" s="20">
        <f t="shared" si="2"/>
        <v>0</v>
      </c>
      <c r="G47" s="102">
        <f>F47-E47-D47</f>
        <v>0</v>
      </c>
    </row>
    <row r="48" spans="1:9" s="14" customFormat="1" ht="15.75" customHeight="1" thickBot="1" x14ac:dyDescent="0.25">
      <c r="A48" s="13"/>
      <c r="B48" s="97" t="s">
        <v>13</v>
      </c>
      <c r="C48" s="45"/>
      <c r="D48" s="35">
        <f>D24+SUM(D28:D31)+D38+D39+D42+D46+D47</f>
        <v>0</v>
      </c>
      <c r="E48" s="35">
        <f>E24+SUM(E28:E31)+E38+E39+E42+E46+E47</f>
        <v>0</v>
      </c>
      <c r="F48" s="35">
        <f>F24+SUM(F28:F31)+F38+F39+F42+F46+F47</f>
        <v>0</v>
      </c>
      <c r="G48" s="102">
        <f>F48-D48-E48</f>
        <v>0</v>
      </c>
      <c r="H48" s="81">
        <f>F48-(F46+F47+F42+F39+F38+F31+F30+F29+F28+F24)</f>
        <v>0</v>
      </c>
    </row>
    <row r="49" spans="1:8" ht="13.5" thickBot="1" x14ac:dyDescent="0.25">
      <c r="A49" s="4"/>
      <c r="B49" s="64"/>
      <c r="C49" s="73"/>
      <c r="D49" s="23"/>
      <c r="E49" s="23"/>
      <c r="F49" s="39"/>
    </row>
    <row r="50" spans="1:8" ht="15" customHeight="1" x14ac:dyDescent="0.2">
      <c r="A50" s="191"/>
      <c r="B50" s="196" t="s">
        <v>14</v>
      </c>
      <c r="C50" s="197"/>
      <c r="D50" s="197"/>
      <c r="E50" s="197"/>
      <c r="F50" s="197"/>
    </row>
    <row r="51" spans="1:8" ht="12.75" customHeight="1" x14ac:dyDescent="0.2">
      <c r="A51" s="191"/>
      <c r="B51" s="198" t="s">
        <v>15</v>
      </c>
      <c r="C51" s="199"/>
      <c r="D51" s="199"/>
      <c r="E51" s="199"/>
      <c r="F51" s="199"/>
    </row>
    <row r="52" spans="1:8" s="10" customFormat="1" ht="15.75" customHeight="1" x14ac:dyDescent="0.2">
      <c r="A52" s="8"/>
      <c r="B52" s="62" t="s">
        <v>42</v>
      </c>
      <c r="C52" s="11" t="s">
        <v>16</v>
      </c>
      <c r="D52" s="19"/>
      <c r="E52" s="19">
        <f t="shared" ref="E52:E57" si="3">D52*$F$1</f>
        <v>0</v>
      </c>
      <c r="F52" s="19">
        <f>D52+E52</f>
        <v>0</v>
      </c>
    </row>
    <row r="53" spans="1:8" s="10" customFormat="1" ht="25.5" x14ac:dyDescent="0.2">
      <c r="A53" s="8"/>
      <c r="B53" s="62" t="s">
        <v>43</v>
      </c>
      <c r="C53" s="11" t="s">
        <v>110</v>
      </c>
      <c r="D53" s="19"/>
      <c r="E53" s="19">
        <f t="shared" si="3"/>
        <v>0</v>
      </c>
      <c r="F53" s="19">
        <f>D53+E53</f>
        <v>0</v>
      </c>
    </row>
    <row r="54" spans="1:8" s="10" customFormat="1" ht="25.5" x14ac:dyDescent="0.2">
      <c r="A54" s="8"/>
      <c r="B54" s="62" t="s">
        <v>44</v>
      </c>
      <c r="C54" s="11" t="s">
        <v>229</v>
      </c>
      <c r="D54" s="19"/>
      <c r="E54" s="19">
        <f t="shared" si="3"/>
        <v>0</v>
      </c>
      <c r="F54" s="19">
        <f>D54+E54</f>
        <v>0</v>
      </c>
    </row>
    <row r="55" spans="1:8" s="10" customFormat="1" ht="38.25" x14ac:dyDescent="0.2">
      <c r="A55" s="8"/>
      <c r="B55" s="62" t="s">
        <v>45</v>
      </c>
      <c r="C55" s="11" t="s">
        <v>230</v>
      </c>
      <c r="D55" s="19">
        <v>0</v>
      </c>
      <c r="E55" s="19">
        <f t="shared" si="3"/>
        <v>0</v>
      </c>
      <c r="F55" s="19">
        <f t="shared" ref="F55" si="4">D55+E55</f>
        <v>0</v>
      </c>
    </row>
    <row r="56" spans="1:8" s="10" customFormat="1" ht="16.5" customHeight="1" x14ac:dyDescent="0.2">
      <c r="A56" s="8"/>
      <c r="B56" s="62" t="s">
        <v>46</v>
      </c>
      <c r="C56" s="11" t="s">
        <v>17</v>
      </c>
      <c r="D56" s="19">
        <f>'DO '!F66</f>
        <v>0</v>
      </c>
      <c r="E56" s="19">
        <f t="shared" si="3"/>
        <v>0</v>
      </c>
      <c r="F56" s="19">
        <f>D56+E56</f>
        <v>0</v>
      </c>
    </row>
    <row r="57" spans="1:8" s="10" customFormat="1" ht="16.5" customHeight="1" x14ac:dyDescent="0.2">
      <c r="A57" s="8"/>
      <c r="B57" s="62" t="s">
        <v>47</v>
      </c>
      <c r="C57" s="12" t="s">
        <v>18</v>
      </c>
      <c r="D57" s="22">
        <f>'DO '!F68</f>
        <v>0</v>
      </c>
      <c r="E57" s="19">
        <f t="shared" si="3"/>
        <v>0</v>
      </c>
      <c r="F57" s="19">
        <f>D57+E57</f>
        <v>0</v>
      </c>
    </row>
    <row r="58" spans="1:8" s="14" customFormat="1" ht="16.5" customHeight="1" thickBot="1" x14ac:dyDescent="0.25">
      <c r="A58" s="13"/>
      <c r="B58" s="97" t="s">
        <v>19</v>
      </c>
      <c r="C58" s="45"/>
      <c r="D58" s="35">
        <f>SUM(D52:D57)</f>
        <v>0</v>
      </c>
      <c r="E58" s="35">
        <f>SUM(E52:E57)</f>
        <v>0</v>
      </c>
      <c r="F58" s="35">
        <f>SUM(F52:F57)</f>
        <v>0</v>
      </c>
      <c r="G58" s="102">
        <f>F58-E58-D58</f>
        <v>0</v>
      </c>
      <c r="H58" s="81">
        <f>F58-SUM(F52:F57)</f>
        <v>0</v>
      </c>
    </row>
    <row r="59" spans="1:8" ht="16.5" customHeight="1" thickBot="1" x14ac:dyDescent="0.25">
      <c r="A59" s="4"/>
      <c r="B59" s="59"/>
      <c r="C59" s="7"/>
      <c r="D59" s="23"/>
      <c r="E59" s="23"/>
      <c r="F59" s="23"/>
      <c r="G59" s="150">
        <f>D58-'DO '!F72</f>
        <v>0</v>
      </c>
    </row>
    <row r="60" spans="1:8" ht="15" customHeight="1" x14ac:dyDescent="0.2">
      <c r="A60" s="191"/>
      <c r="B60" s="196" t="s">
        <v>20</v>
      </c>
      <c r="C60" s="197"/>
      <c r="D60" s="197"/>
      <c r="E60" s="197"/>
      <c r="F60" s="197"/>
    </row>
    <row r="61" spans="1:8" ht="16.5" customHeight="1" x14ac:dyDescent="0.2">
      <c r="A61" s="191"/>
      <c r="B61" s="198" t="s">
        <v>21</v>
      </c>
      <c r="C61" s="199"/>
      <c r="D61" s="199"/>
      <c r="E61" s="199"/>
      <c r="F61" s="199"/>
    </row>
    <row r="62" spans="1:8" ht="16.5" customHeight="1" x14ac:dyDescent="0.2">
      <c r="A62" s="4"/>
      <c r="B62" s="68" t="s">
        <v>48</v>
      </c>
      <c r="C62" s="28" t="s">
        <v>22</v>
      </c>
      <c r="D62" s="29">
        <f>SUM(D63:D64)</f>
        <v>0</v>
      </c>
      <c r="E62" s="26">
        <f t="shared" ref="E62:E72" si="5">D62*$F$1</f>
        <v>0</v>
      </c>
      <c r="F62" s="26">
        <f>D62+E62</f>
        <v>0</v>
      </c>
    </row>
    <row r="63" spans="1:8" ht="24.75" customHeight="1" x14ac:dyDescent="0.2">
      <c r="A63" s="4"/>
      <c r="B63" s="62" t="s">
        <v>119</v>
      </c>
      <c r="C63" s="99" t="s">
        <v>117</v>
      </c>
      <c r="D63" s="179">
        <f>ROUNDUP(0.64%*(D52+D53+D54),0)</f>
        <v>0</v>
      </c>
      <c r="E63" s="19">
        <f t="shared" si="5"/>
        <v>0</v>
      </c>
      <c r="F63" s="19">
        <f t="shared" ref="F63:F64" si="6">D63+E63</f>
        <v>0</v>
      </c>
      <c r="G63" s="174"/>
    </row>
    <row r="64" spans="1:8" ht="16.5" customHeight="1" x14ac:dyDescent="0.2">
      <c r="A64" s="4"/>
      <c r="B64" s="62" t="s">
        <v>120</v>
      </c>
      <c r="C64" s="100" t="s">
        <v>118</v>
      </c>
      <c r="D64" s="98">
        <v>0</v>
      </c>
      <c r="E64" s="19">
        <f t="shared" si="5"/>
        <v>0</v>
      </c>
      <c r="F64" s="19">
        <f t="shared" si="6"/>
        <v>0</v>
      </c>
    </row>
    <row r="65" spans="1:7" ht="16.5" customHeight="1" x14ac:dyDescent="0.2">
      <c r="A65" s="4"/>
      <c r="B65" s="68" t="s">
        <v>49</v>
      </c>
      <c r="C65" s="30" t="s">
        <v>23</v>
      </c>
      <c r="D65" s="29"/>
      <c r="E65" s="26">
        <f t="shared" si="5"/>
        <v>0</v>
      </c>
      <c r="F65" s="26">
        <f>D65+E65</f>
        <v>0</v>
      </c>
    </row>
    <row r="66" spans="1:7" ht="24" customHeight="1" x14ac:dyDescent="0.2">
      <c r="A66" s="4"/>
      <c r="B66" s="69" t="s">
        <v>121</v>
      </c>
      <c r="C66" s="101" t="s">
        <v>126</v>
      </c>
      <c r="D66" s="160">
        <v>0</v>
      </c>
      <c r="E66" s="19">
        <f t="shared" si="5"/>
        <v>0</v>
      </c>
      <c r="F66" s="19">
        <f t="shared" ref="F66:F70" si="7">D66+E66</f>
        <v>0</v>
      </c>
    </row>
    <row r="67" spans="1:7" ht="27.75" customHeight="1" x14ac:dyDescent="0.2">
      <c r="A67" s="4"/>
      <c r="B67" s="69" t="s">
        <v>122</v>
      </c>
      <c r="C67" s="101" t="s">
        <v>127</v>
      </c>
      <c r="D67" s="169">
        <f>ROUNDUP(0.5%*(D52+D63),0)</f>
        <v>0</v>
      </c>
      <c r="E67" s="19">
        <f t="shared" si="5"/>
        <v>0</v>
      </c>
      <c r="F67" s="19">
        <f t="shared" si="7"/>
        <v>0</v>
      </c>
    </row>
    <row r="68" spans="1:7" ht="37.5" customHeight="1" x14ac:dyDescent="0.2">
      <c r="A68" s="4"/>
      <c r="B68" s="69" t="s">
        <v>123</v>
      </c>
      <c r="C68" s="101" t="s">
        <v>128</v>
      </c>
      <c r="D68" s="169">
        <f>ROUNDUP(0.1%*(D52+D63),0)</f>
        <v>0</v>
      </c>
      <c r="E68" s="19">
        <f t="shared" si="5"/>
        <v>0</v>
      </c>
      <c r="F68" s="19">
        <f t="shared" si="7"/>
        <v>0</v>
      </c>
    </row>
    <row r="69" spans="1:7" ht="24" customHeight="1" x14ac:dyDescent="0.2">
      <c r="A69" s="4"/>
      <c r="B69" s="69" t="s">
        <v>124</v>
      </c>
      <c r="C69" s="101" t="s">
        <v>231</v>
      </c>
      <c r="D69" s="169">
        <f>ROUNDUP(0.5%*D88,0)</f>
        <v>0</v>
      </c>
      <c r="E69" s="19">
        <f t="shared" si="5"/>
        <v>0</v>
      </c>
      <c r="F69" s="19">
        <f t="shared" si="7"/>
        <v>0</v>
      </c>
    </row>
    <row r="70" spans="1:7" ht="25.15" customHeight="1" x14ac:dyDescent="0.2">
      <c r="A70" s="4"/>
      <c r="B70" s="69" t="s">
        <v>125</v>
      </c>
      <c r="C70" s="101" t="s">
        <v>232</v>
      </c>
      <c r="D70" s="169"/>
      <c r="E70" s="19">
        <f t="shared" si="5"/>
        <v>0</v>
      </c>
      <c r="F70" s="19">
        <f t="shared" si="7"/>
        <v>0</v>
      </c>
    </row>
    <row r="71" spans="1:7" ht="26.25" customHeight="1" x14ac:dyDescent="0.2">
      <c r="A71" s="4"/>
      <c r="B71" s="68" t="s">
        <v>50</v>
      </c>
      <c r="C71" s="30" t="s">
        <v>233</v>
      </c>
      <c r="D71" s="29">
        <f>20%*(D11+D12+D19+D48+D58)</f>
        <v>0</v>
      </c>
      <c r="E71" s="26">
        <f t="shared" si="5"/>
        <v>0</v>
      </c>
      <c r="F71" s="26">
        <f>D71+E71</f>
        <v>0</v>
      </c>
      <c r="G71" s="102">
        <f>F71-E71-D71</f>
        <v>0</v>
      </c>
    </row>
    <row r="72" spans="1:7" ht="26.25" customHeight="1" x14ac:dyDescent="0.2">
      <c r="A72" s="4"/>
      <c r="B72" s="69" t="s">
        <v>51</v>
      </c>
      <c r="C72" s="3" t="s">
        <v>24</v>
      </c>
      <c r="D72" s="21">
        <v>0</v>
      </c>
      <c r="E72" s="19">
        <f t="shared" si="5"/>
        <v>0</v>
      </c>
      <c r="F72" s="19">
        <f>D72+E72</f>
        <v>0</v>
      </c>
    </row>
    <row r="73" spans="1:7" ht="15.75" customHeight="1" thickBot="1" x14ac:dyDescent="0.25">
      <c r="A73" s="4"/>
      <c r="B73" s="180" t="s">
        <v>25</v>
      </c>
      <c r="C73" s="181"/>
      <c r="D73" s="35">
        <f>D62+D65+D71+D72</f>
        <v>0</v>
      </c>
      <c r="E73" s="35">
        <f>SUM(E65:E72)</f>
        <v>0</v>
      </c>
      <c r="F73" s="35">
        <f>SUM(F65:F72)</f>
        <v>0</v>
      </c>
      <c r="G73" s="102">
        <f>F73-E73-D73</f>
        <v>0</v>
      </c>
    </row>
    <row r="74" spans="1:7" ht="13.5" thickBot="1" x14ac:dyDescent="0.25">
      <c r="A74" s="4"/>
      <c r="B74" s="70"/>
      <c r="C74" s="42"/>
      <c r="D74" s="43"/>
      <c r="E74" s="43"/>
      <c r="F74" s="44"/>
    </row>
    <row r="75" spans="1:7" ht="15" customHeight="1" x14ac:dyDescent="0.2">
      <c r="A75" s="191"/>
      <c r="B75" s="196" t="s">
        <v>26</v>
      </c>
      <c r="C75" s="197"/>
      <c r="D75" s="197"/>
      <c r="E75" s="197"/>
      <c r="F75" s="197"/>
    </row>
    <row r="76" spans="1:7" ht="16.5" customHeight="1" x14ac:dyDescent="0.2">
      <c r="A76" s="191"/>
      <c r="B76" s="198" t="s">
        <v>27</v>
      </c>
      <c r="C76" s="199"/>
      <c r="D76" s="199"/>
      <c r="E76" s="199"/>
      <c r="F76" s="199"/>
    </row>
    <row r="77" spans="1:7" x14ac:dyDescent="0.2">
      <c r="A77" s="4"/>
      <c r="B77" s="69" t="s">
        <v>52</v>
      </c>
      <c r="C77" s="11" t="s">
        <v>28</v>
      </c>
      <c r="D77" s="169">
        <f>2%*D54</f>
        <v>0</v>
      </c>
      <c r="E77" s="19">
        <f>D77*$F$1</f>
        <v>0</v>
      </c>
      <c r="F77" s="19">
        <f>D77+E77</f>
        <v>0</v>
      </c>
    </row>
    <row r="78" spans="1:7" x14ac:dyDescent="0.2">
      <c r="A78" s="4"/>
      <c r="B78" s="69" t="s">
        <v>53</v>
      </c>
      <c r="C78" s="11" t="s">
        <v>29</v>
      </c>
      <c r="D78" s="169">
        <f>4%*D54</f>
        <v>0</v>
      </c>
      <c r="E78" s="19">
        <f>D78*$F$1</f>
        <v>0</v>
      </c>
      <c r="F78" s="19">
        <f>D78+E78</f>
        <v>0</v>
      </c>
    </row>
    <row r="79" spans="1:7" s="33" customFormat="1" ht="15" customHeight="1" thickBot="1" x14ac:dyDescent="0.25">
      <c r="A79" s="13"/>
      <c r="B79" s="180" t="s">
        <v>81</v>
      </c>
      <c r="C79" s="181"/>
      <c r="D79" s="35">
        <f>D77+D78</f>
        <v>0</v>
      </c>
      <c r="E79" s="36">
        <f>D79*$F$1</f>
        <v>0</v>
      </c>
      <c r="F79" s="36">
        <f>D79+E79</f>
        <v>0</v>
      </c>
      <c r="G79" s="102">
        <f>F79-E79-D79</f>
        <v>0</v>
      </c>
    </row>
    <row r="80" spans="1:7" ht="13.5" thickBot="1" x14ac:dyDescent="0.25">
      <c r="A80" s="4"/>
      <c r="B80" s="59"/>
      <c r="C80" s="7"/>
      <c r="D80" s="23"/>
      <c r="E80" s="37"/>
      <c r="F80" s="37"/>
    </row>
    <row r="81" spans="1:7" ht="15" customHeight="1" x14ac:dyDescent="0.2">
      <c r="A81" s="191"/>
      <c r="B81" s="196" t="s">
        <v>217</v>
      </c>
      <c r="C81" s="197"/>
      <c r="D81" s="197"/>
      <c r="E81" s="197"/>
      <c r="F81" s="197"/>
    </row>
    <row r="82" spans="1:7" ht="16.5" customHeight="1" x14ac:dyDescent="0.2">
      <c r="A82" s="191"/>
      <c r="B82" s="198" t="s">
        <v>218</v>
      </c>
      <c r="C82" s="199"/>
      <c r="D82" s="199"/>
      <c r="E82" s="199"/>
      <c r="F82" s="199"/>
    </row>
    <row r="83" spans="1:7" ht="51" x14ac:dyDescent="0.2">
      <c r="A83" s="4"/>
      <c r="B83" s="69" t="s">
        <v>219</v>
      </c>
      <c r="C83" s="11" t="s">
        <v>220</v>
      </c>
      <c r="D83" s="24">
        <f>25%*(D11+D12+D13+D19+D24+D28+D29+D31+D39+D42+D58+D63)</f>
        <v>0</v>
      </c>
      <c r="E83" s="19">
        <f>D83*$F$1</f>
        <v>0</v>
      </c>
      <c r="F83" s="19">
        <f>D83+E83</f>
        <v>0</v>
      </c>
    </row>
    <row r="84" spans="1:7" ht="25.5" x14ac:dyDescent="0.2">
      <c r="A84" s="4"/>
      <c r="B84" s="69" t="s">
        <v>221</v>
      </c>
      <c r="C84" s="11" t="s">
        <v>222</v>
      </c>
      <c r="D84" s="24">
        <f>10%*(D11+D12+D13+D19+D28+(D31-D34)+D39+D42+D58+D63)</f>
        <v>0</v>
      </c>
      <c r="E84" s="19">
        <f>D84*$F$1</f>
        <v>0</v>
      </c>
      <c r="F84" s="19">
        <f>D84+E84</f>
        <v>0</v>
      </c>
    </row>
    <row r="85" spans="1:7" s="33" customFormat="1" ht="15" customHeight="1" thickBot="1" x14ac:dyDescent="0.25">
      <c r="A85" s="13"/>
      <c r="B85" s="180" t="s">
        <v>223</v>
      </c>
      <c r="C85" s="181"/>
      <c r="D85" s="35">
        <f>D83+D84</f>
        <v>0</v>
      </c>
      <c r="E85" s="36">
        <f>D85*$F$1</f>
        <v>0</v>
      </c>
      <c r="F85" s="36">
        <f>D85+E85</f>
        <v>0</v>
      </c>
      <c r="G85" s="102">
        <f>F85-E85-D85</f>
        <v>0</v>
      </c>
    </row>
    <row r="86" spans="1:7" s="14" customFormat="1" ht="13.5" thickBot="1" x14ac:dyDescent="0.25">
      <c r="A86" s="31"/>
      <c r="B86" s="170"/>
      <c r="C86" s="170"/>
      <c r="D86" s="171"/>
      <c r="E86" s="171"/>
      <c r="F86" s="171"/>
      <c r="G86" s="102"/>
    </row>
    <row r="87" spans="1:7" ht="13.5" thickBot="1" x14ac:dyDescent="0.25">
      <c r="B87" s="189" t="s">
        <v>234</v>
      </c>
      <c r="C87" s="190"/>
      <c r="D87" s="34">
        <f>D85+D79+D73+D58+D48+D19+D14</f>
        <v>0</v>
      </c>
      <c r="E87" s="36">
        <f>D87*$F$1</f>
        <v>0</v>
      </c>
      <c r="F87" s="36">
        <f>D87+E87</f>
        <v>0</v>
      </c>
      <c r="G87" s="102">
        <f>F87-E87-D87</f>
        <v>0</v>
      </c>
    </row>
    <row r="88" spans="1:7" s="14" customFormat="1" ht="15" customHeight="1" thickBot="1" x14ac:dyDescent="0.25">
      <c r="A88" s="31"/>
      <c r="B88" s="180" t="s">
        <v>163</v>
      </c>
      <c r="C88" s="181"/>
      <c r="D88" s="35">
        <f>D11+D12+D13+D19+D52+D53+D63</f>
        <v>0</v>
      </c>
      <c r="E88" s="36">
        <f>D88*$F$1</f>
        <v>0</v>
      </c>
      <c r="F88" s="36">
        <f>D88+E88</f>
        <v>0</v>
      </c>
      <c r="G88" s="102">
        <f>F88-E88-D88</f>
        <v>0</v>
      </c>
    </row>
    <row r="89" spans="1:7" x14ac:dyDescent="0.2">
      <c r="B89" s="59"/>
      <c r="C89" s="38"/>
      <c r="D89" s="27"/>
      <c r="E89" s="27"/>
      <c r="F89" s="27"/>
    </row>
  </sheetData>
  <mergeCells count="31">
    <mergeCell ref="A81:A82"/>
    <mergeCell ref="B81:F81"/>
    <mergeCell ref="B82:F82"/>
    <mergeCell ref="B85:C85"/>
    <mergeCell ref="A60:A61"/>
    <mergeCell ref="A75:A76"/>
    <mergeCell ref="B60:F60"/>
    <mergeCell ref="B61:F61"/>
    <mergeCell ref="B75:F75"/>
    <mergeCell ref="B76:F76"/>
    <mergeCell ref="B73:C73"/>
    <mergeCell ref="A50:A51"/>
    <mergeCell ref="B22:F22"/>
    <mergeCell ref="B21:F21"/>
    <mergeCell ref="B50:F50"/>
    <mergeCell ref="B51:F51"/>
    <mergeCell ref="A21:A22"/>
    <mergeCell ref="A8:A9"/>
    <mergeCell ref="A16:A17"/>
    <mergeCell ref="B8:F8"/>
    <mergeCell ref="B9:F9"/>
    <mergeCell ref="B17:F17"/>
    <mergeCell ref="B16:F16"/>
    <mergeCell ref="B88:C88"/>
    <mergeCell ref="B3:F3"/>
    <mergeCell ref="B2:F2"/>
    <mergeCell ref="B14:C14"/>
    <mergeCell ref="C5:C6"/>
    <mergeCell ref="B5:B6"/>
    <mergeCell ref="B87:C87"/>
    <mergeCell ref="B79:C79"/>
  </mergeCells>
  <phoneticPr fontId="7" type="noConversion"/>
  <pageMargins left="0.7" right="0.7" top="0.75" bottom="0.75" header="0.3" footer="0.3"/>
  <pageSetup paperSize="9" scale="76" orientation="portrait" r:id="rId1"/>
  <headerFooter>
    <oddFooter>&amp;C_x000D_&amp;1#&amp;"Verdana"&amp;7&amp;K000000 Confidential</oddFooter>
  </headerFooter>
  <rowBreaks count="1" manualBreakCount="1">
    <brk id="80" max="5" man="1"/>
  </rowBreaks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780CD-8A84-4B20-BE84-C30FB1A5886E}">
  <sheetPr>
    <tabColor rgb="FF00B050"/>
  </sheetPr>
  <dimension ref="A1:R76"/>
  <sheetViews>
    <sheetView tabSelected="1" view="pageBreakPreview" topLeftCell="A4" zoomScaleNormal="85" zoomScaleSheetLayoutView="100" workbookViewId="0">
      <selection activeCell="A2" sqref="A2:H2"/>
    </sheetView>
  </sheetViews>
  <sheetFormatPr defaultColWidth="9.140625" defaultRowHeight="12" x14ac:dyDescent="0.2"/>
  <cols>
    <col min="1" max="1" width="8" style="75" customWidth="1"/>
    <col min="2" max="2" width="47.140625" style="76" customWidth="1"/>
    <col min="3" max="3" width="7.42578125" style="75" customWidth="1"/>
    <col min="4" max="4" width="8" style="75" customWidth="1"/>
    <col min="5" max="5" width="13.28515625" style="122" customWidth="1"/>
    <col min="6" max="6" width="14" style="121" customWidth="1"/>
    <col min="7" max="7" width="12.140625" style="121" customWidth="1"/>
    <col min="8" max="8" width="12.5703125" style="121" customWidth="1"/>
    <col min="9" max="9" width="12.28515625" style="76" bestFit="1" customWidth="1"/>
    <col min="10" max="10" width="15.5703125" style="76" customWidth="1"/>
    <col min="11" max="11" width="23.85546875" style="76" customWidth="1"/>
    <col min="12" max="12" width="10.7109375" style="76" customWidth="1"/>
    <col min="13" max="13" width="10.5703125" style="76" customWidth="1"/>
    <col min="14" max="15" width="9.140625" style="76" customWidth="1"/>
    <col min="16" max="16384" width="9.140625" style="76"/>
  </cols>
  <sheetData>
    <row r="1" spans="1:13" x14ac:dyDescent="0.2">
      <c r="A1" s="144"/>
      <c r="B1" s="143"/>
      <c r="C1" s="144"/>
      <c r="D1" s="144"/>
      <c r="E1" s="146"/>
      <c r="F1" s="145"/>
      <c r="G1" s="145" t="s">
        <v>80</v>
      </c>
      <c r="H1" s="147">
        <v>0.21</v>
      </c>
    </row>
    <row r="2" spans="1:13" x14ac:dyDescent="0.2">
      <c r="A2" s="200" t="s">
        <v>132</v>
      </c>
      <c r="B2" s="200"/>
      <c r="C2" s="200"/>
      <c r="D2" s="200"/>
      <c r="E2" s="200"/>
      <c r="F2" s="200"/>
      <c r="G2" s="200"/>
      <c r="H2" s="200"/>
    </row>
    <row r="3" spans="1:13" s="78" customFormat="1" ht="48" customHeight="1" x14ac:dyDescent="0.2">
      <c r="A3" s="207" t="s">
        <v>164</v>
      </c>
      <c r="B3" s="208"/>
      <c r="C3" s="208"/>
      <c r="D3" s="208"/>
      <c r="E3" s="208"/>
      <c r="F3" s="208"/>
      <c r="G3" s="208"/>
      <c r="H3" s="209"/>
    </row>
    <row r="4" spans="1:13" x14ac:dyDescent="0.2">
      <c r="A4" s="143"/>
      <c r="B4" s="143"/>
      <c r="C4" s="144"/>
      <c r="D4" s="144"/>
      <c r="E4" s="145"/>
      <c r="F4" s="145"/>
      <c r="G4" s="145"/>
      <c r="H4" s="145"/>
    </row>
    <row r="5" spans="1:13" hidden="1" x14ac:dyDescent="0.2">
      <c r="G5" s="121" t="s">
        <v>112</v>
      </c>
      <c r="H5" s="121">
        <v>4.9421999999999997</v>
      </c>
    </row>
    <row r="6" spans="1:13" s="77" customFormat="1" ht="29.25" customHeight="1" x14ac:dyDescent="0.25">
      <c r="A6" s="205" t="s">
        <v>59</v>
      </c>
      <c r="B6" s="206" t="s">
        <v>54</v>
      </c>
      <c r="C6" s="210" t="s">
        <v>58</v>
      </c>
      <c r="D6" s="212" t="s">
        <v>60</v>
      </c>
      <c r="E6" s="123" t="s">
        <v>61</v>
      </c>
      <c r="F6" s="124" t="s">
        <v>62</v>
      </c>
      <c r="G6" s="125" t="s">
        <v>0</v>
      </c>
      <c r="H6" s="124" t="s">
        <v>131</v>
      </c>
    </row>
    <row r="7" spans="1:13" x14ac:dyDescent="0.2">
      <c r="A7" s="205"/>
      <c r="B7" s="206"/>
      <c r="C7" s="211"/>
      <c r="D7" s="213"/>
      <c r="E7" s="126" t="s">
        <v>57</v>
      </c>
      <c r="F7" s="125" t="s">
        <v>114</v>
      </c>
      <c r="G7" s="125" t="s">
        <v>57</v>
      </c>
      <c r="H7" s="125" t="s">
        <v>57</v>
      </c>
    </row>
    <row r="8" spans="1:13" ht="12.75" thickBot="1" x14ac:dyDescent="0.25">
      <c r="A8" s="79">
        <v>1</v>
      </c>
      <c r="B8" s="80">
        <v>2</v>
      </c>
      <c r="C8" s="79">
        <v>3</v>
      </c>
      <c r="D8" s="79">
        <v>4</v>
      </c>
      <c r="E8" s="79">
        <v>5</v>
      </c>
      <c r="F8" s="79">
        <v>6</v>
      </c>
      <c r="G8" s="79">
        <v>8</v>
      </c>
      <c r="H8" s="79">
        <v>9</v>
      </c>
    </row>
    <row r="9" spans="1:13" ht="12.75" thickTop="1" x14ac:dyDescent="0.2">
      <c r="A9" s="203" t="s">
        <v>64</v>
      </c>
      <c r="B9" s="203"/>
      <c r="C9" s="203"/>
      <c r="D9" s="203"/>
      <c r="E9" s="204"/>
      <c r="F9" s="204"/>
      <c r="G9" s="127"/>
      <c r="H9" s="127"/>
    </row>
    <row r="10" spans="1:13" x14ac:dyDescent="0.2">
      <c r="A10" s="158" t="s">
        <v>42</v>
      </c>
      <c r="B10" s="106" t="s">
        <v>179</v>
      </c>
      <c r="C10" s="107"/>
      <c r="D10" s="107"/>
      <c r="E10" s="128">
        <f>E11+E22+E28</f>
        <v>0</v>
      </c>
      <c r="F10" s="128">
        <f>F11+F22+F28</f>
        <v>0</v>
      </c>
      <c r="G10" s="128">
        <f>G11+G22+G28</f>
        <v>0</v>
      </c>
      <c r="H10" s="128">
        <f>H11+H22+H28</f>
        <v>0</v>
      </c>
      <c r="J10" s="89"/>
      <c r="K10" s="89"/>
      <c r="L10" s="89"/>
      <c r="M10" s="89"/>
    </row>
    <row r="11" spans="1:13" s="88" customFormat="1" x14ac:dyDescent="0.2">
      <c r="A11" s="156" t="s">
        <v>133</v>
      </c>
      <c r="B11" s="155" t="s">
        <v>166</v>
      </c>
      <c r="C11" s="109"/>
      <c r="D11" s="109"/>
      <c r="E11" s="129">
        <f>SUM(E12:E21)</f>
        <v>0</v>
      </c>
      <c r="F11" s="129">
        <f>SUM(F12:F21)</f>
        <v>0</v>
      </c>
      <c r="G11" s="129">
        <f>SUM(G12:G21)</f>
        <v>0</v>
      </c>
      <c r="H11" s="129">
        <f>SUM(H12:H21)</f>
        <v>0</v>
      </c>
      <c r="J11" s="120"/>
      <c r="K11" s="120"/>
      <c r="L11" s="120"/>
      <c r="M11" s="120"/>
    </row>
    <row r="12" spans="1:13" s="88" customFormat="1" x14ac:dyDescent="0.2">
      <c r="A12" s="157" t="s">
        <v>134</v>
      </c>
      <c r="B12" s="83" t="s">
        <v>168</v>
      </c>
      <c r="C12" s="82" t="s">
        <v>65</v>
      </c>
      <c r="D12" s="82">
        <v>2</v>
      </c>
      <c r="E12" s="96"/>
      <c r="F12" s="118">
        <f>E12*D12</f>
        <v>0</v>
      </c>
      <c r="G12" s="117">
        <f t="shared" ref="G12:G27" si="0">F12*$H$1</f>
        <v>0</v>
      </c>
      <c r="H12" s="117">
        <f>F12+G12</f>
        <v>0</v>
      </c>
      <c r="J12" s="89"/>
      <c r="K12" s="89"/>
      <c r="L12" s="89"/>
      <c r="M12" s="89"/>
    </row>
    <row r="13" spans="1:13" s="88" customFormat="1" x14ac:dyDescent="0.2">
      <c r="A13" s="157" t="s">
        <v>135</v>
      </c>
      <c r="B13" s="83" t="s">
        <v>169</v>
      </c>
      <c r="C13" s="82" t="s">
        <v>65</v>
      </c>
      <c r="D13" s="82">
        <v>2</v>
      </c>
      <c r="E13" s="96"/>
      <c r="F13" s="117">
        <f t="shared" ref="F13:F27" si="1">E13*D13</f>
        <v>0</v>
      </c>
      <c r="G13" s="117">
        <f t="shared" si="0"/>
        <v>0</v>
      </c>
      <c r="H13" s="117">
        <f t="shared" ref="H13:H27" si="2">F13+G13</f>
        <v>0</v>
      </c>
      <c r="J13" s="89"/>
      <c r="K13" s="89"/>
      <c r="L13" s="89"/>
      <c r="M13" s="89"/>
    </row>
    <row r="14" spans="1:13" s="88" customFormat="1" ht="24" x14ac:dyDescent="0.2">
      <c r="A14" s="157" t="s">
        <v>136</v>
      </c>
      <c r="B14" s="83" t="s">
        <v>170</v>
      </c>
      <c r="C14" s="82" t="s">
        <v>65</v>
      </c>
      <c r="D14" s="82">
        <v>2</v>
      </c>
      <c r="E14" s="96"/>
      <c r="F14" s="117">
        <f t="shared" si="1"/>
        <v>0</v>
      </c>
      <c r="G14" s="117">
        <f t="shared" si="0"/>
        <v>0</v>
      </c>
      <c r="H14" s="117">
        <f t="shared" si="2"/>
        <v>0</v>
      </c>
      <c r="J14" s="89"/>
      <c r="K14" s="89"/>
      <c r="L14" s="89"/>
      <c r="M14" s="89"/>
    </row>
    <row r="15" spans="1:13" s="88" customFormat="1" ht="24" x14ac:dyDescent="0.2">
      <c r="A15" s="157" t="s">
        <v>137</v>
      </c>
      <c r="B15" s="83" t="s">
        <v>171</v>
      </c>
      <c r="C15" s="82" t="s">
        <v>65</v>
      </c>
      <c r="D15" s="82">
        <v>2</v>
      </c>
      <c r="E15" s="96"/>
      <c r="F15" s="117">
        <f t="shared" ref="F15" si="3">E15*D15</f>
        <v>0</v>
      </c>
      <c r="G15" s="117">
        <f t="shared" ref="G15" si="4">F15*$H$1</f>
        <v>0</v>
      </c>
      <c r="H15" s="117">
        <f t="shared" ref="H15" si="5">F15+G15</f>
        <v>0</v>
      </c>
      <c r="J15" s="89"/>
      <c r="K15" s="89"/>
      <c r="L15" s="89"/>
      <c r="M15" s="89"/>
    </row>
    <row r="16" spans="1:13" s="88" customFormat="1" ht="24" x14ac:dyDescent="0.2">
      <c r="A16" s="157" t="s">
        <v>138</v>
      </c>
      <c r="B16" s="83" t="s">
        <v>172</v>
      </c>
      <c r="C16" s="82" t="s">
        <v>65</v>
      </c>
      <c r="D16" s="82">
        <v>2</v>
      </c>
      <c r="E16" s="96"/>
      <c r="F16" s="117">
        <f t="shared" ref="F16:F18" si="6">E16*D16</f>
        <v>0</v>
      </c>
      <c r="G16" s="117">
        <f t="shared" ref="G16:G18" si="7">F16*$H$1</f>
        <v>0</v>
      </c>
      <c r="H16" s="117">
        <f t="shared" ref="H16:H18" si="8">F16+G16</f>
        <v>0</v>
      </c>
      <c r="J16" s="89"/>
      <c r="K16" s="89"/>
      <c r="L16" s="89"/>
      <c r="M16" s="89"/>
    </row>
    <row r="17" spans="1:13" s="88" customFormat="1" ht="24" x14ac:dyDescent="0.2">
      <c r="A17" s="157" t="s">
        <v>139</v>
      </c>
      <c r="B17" s="83" t="s">
        <v>173</v>
      </c>
      <c r="C17" s="82" t="s">
        <v>65</v>
      </c>
      <c r="D17" s="82">
        <v>2</v>
      </c>
      <c r="E17" s="96"/>
      <c r="F17" s="117">
        <f t="shared" si="6"/>
        <v>0</v>
      </c>
      <c r="G17" s="117">
        <f t="shared" si="7"/>
        <v>0</v>
      </c>
      <c r="H17" s="117">
        <f t="shared" si="8"/>
        <v>0</v>
      </c>
      <c r="J17" s="89"/>
      <c r="K17" s="89"/>
      <c r="L17" s="89"/>
      <c r="M17" s="89"/>
    </row>
    <row r="18" spans="1:13" s="88" customFormat="1" x14ac:dyDescent="0.2">
      <c r="A18" s="157" t="s">
        <v>140</v>
      </c>
      <c r="B18" s="83" t="s">
        <v>174</v>
      </c>
      <c r="C18" s="82" t="s">
        <v>65</v>
      </c>
      <c r="D18" s="82">
        <v>1</v>
      </c>
      <c r="E18" s="96"/>
      <c r="F18" s="117">
        <f t="shared" si="6"/>
        <v>0</v>
      </c>
      <c r="G18" s="117">
        <f t="shared" si="7"/>
        <v>0</v>
      </c>
      <c r="H18" s="117">
        <f t="shared" si="8"/>
        <v>0</v>
      </c>
      <c r="J18" s="89"/>
      <c r="K18" s="89"/>
      <c r="L18" s="89"/>
      <c r="M18" s="89"/>
    </row>
    <row r="19" spans="1:13" s="88" customFormat="1" x14ac:dyDescent="0.2">
      <c r="A19" s="157" t="s">
        <v>141</v>
      </c>
      <c r="B19" s="83" t="s">
        <v>175</v>
      </c>
      <c r="C19" s="82" t="s">
        <v>65</v>
      </c>
      <c r="D19" s="82">
        <v>1</v>
      </c>
      <c r="E19" s="96"/>
      <c r="F19" s="117">
        <f t="shared" ref="F19:F20" si="9">E19*D19</f>
        <v>0</v>
      </c>
      <c r="G19" s="117">
        <f t="shared" ref="G19:G20" si="10">F19*$H$1</f>
        <v>0</v>
      </c>
      <c r="H19" s="117">
        <f t="shared" ref="H19:H20" si="11">F19+G19</f>
        <v>0</v>
      </c>
      <c r="J19" s="89"/>
      <c r="K19" s="89"/>
      <c r="L19" s="89"/>
      <c r="M19" s="89"/>
    </row>
    <row r="20" spans="1:13" s="88" customFormat="1" x14ac:dyDescent="0.2">
      <c r="A20" s="157" t="s">
        <v>189</v>
      </c>
      <c r="B20" s="83" t="s">
        <v>176</v>
      </c>
      <c r="C20" s="82" t="s">
        <v>65</v>
      </c>
      <c r="D20" s="82">
        <v>1</v>
      </c>
      <c r="E20" s="96"/>
      <c r="F20" s="117">
        <f t="shared" si="9"/>
        <v>0</v>
      </c>
      <c r="G20" s="117">
        <f t="shared" si="10"/>
        <v>0</v>
      </c>
      <c r="H20" s="117">
        <f t="shared" si="11"/>
        <v>0</v>
      </c>
      <c r="J20" s="89"/>
      <c r="K20" s="89"/>
      <c r="L20" s="89"/>
      <c r="M20" s="89"/>
    </row>
    <row r="21" spans="1:13" s="88" customFormat="1" x14ac:dyDescent="0.2">
      <c r="A21" s="157" t="s">
        <v>190</v>
      </c>
      <c r="B21" s="83" t="s">
        <v>177</v>
      </c>
      <c r="C21" s="82" t="s">
        <v>65</v>
      </c>
      <c r="D21" s="82">
        <v>1</v>
      </c>
      <c r="E21" s="96"/>
      <c r="F21" s="117">
        <f t="shared" ref="F21" si="12">E21*D21</f>
        <v>0</v>
      </c>
      <c r="G21" s="117">
        <f t="shared" ref="G21" si="13">F21*$H$1</f>
        <v>0</v>
      </c>
      <c r="H21" s="117">
        <f t="shared" ref="H21" si="14">F21+G21</f>
        <v>0</v>
      </c>
      <c r="J21" s="89"/>
      <c r="K21" s="89"/>
      <c r="L21" s="89"/>
      <c r="M21" s="89"/>
    </row>
    <row r="22" spans="1:13" x14ac:dyDescent="0.2">
      <c r="A22" s="156" t="s">
        <v>143</v>
      </c>
      <c r="B22" s="155" t="s">
        <v>165</v>
      </c>
      <c r="C22" s="155"/>
      <c r="D22" s="155"/>
      <c r="E22" s="159">
        <f>SUM(E23:E27)</f>
        <v>0</v>
      </c>
      <c r="F22" s="159">
        <f>SUM(F23:F27)</f>
        <v>0</v>
      </c>
      <c r="G22" s="159">
        <f t="shared" ref="G22:H22" si="15">SUM(G23:G27)</f>
        <v>0</v>
      </c>
      <c r="H22" s="159">
        <f t="shared" si="15"/>
        <v>0</v>
      </c>
      <c r="I22" s="168"/>
      <c r="J22" s="89"/>
      <c r="K22" s="89"/>
      <c r="L22" s="89"/>
      <c r="M22" s="89"/>
    </row>
    <row r="23" spans="1:13" s="88" customFormat="1" ht="24" x14ac:dyDescent="0.2">
      <c r="A23" s="157" t="s">
        <v>144</v>
      </c>
      <c r="B23" s="83" t="s">
        <v>185</v>
      </c>
      <c r="C23" s="82" t="s">
        <v>184</v>
      </c>
      <c r="D23" s="82">
        <v>1</v>
      </c>
      <c r="E23" s="96"/>
      <c r="F23" s="117">
        <f t="shared" si="1"/>
        <v>0</v>
      </c>
      <c r="G23" s="117">
        <f t="shared" si="0"/>
        <v>0</v>
      </c>
      <c r="H23" s="117">
        <f t="shared" si="2"/>
        <v>0</v>
      </c>
      <c r="J23" s="89"/>
      <c r="K23" s="89"/>
      <c r="L23" s="89"/>
      <c r="M23" s="89"/>
    </row>
    <row r="24" spans="1:13" s="88" customFormat="1" ht="24" x14ac:dyDescent="0.2">
      <c r="A24" s="157" t="s">
        <v>191</v>
      </c>
      <c r="B24" s="83" t="s">
        <v>186</v>
      </c>
      <c r="C24" s="82" t="s">
        <v>184</v>
      </c>
      <c r="D24" s="82">
        <v>1</v>
      </c>
      <c r="E24" s="96"/>
      <c r="F24" s="117">
        <f t="shared" si="1"/>
        <v>0</v>
      </c>
      <c r="G24" s="117">
        <f t="shared" si="0"/>
        <v>0</v>
      </c>
      <c r="H24" s="117">
        <f t="shared" si="2"/>
        <v>0</v>
      </c>
      <c r="J24" s="89"/>
      <c r="K24" s="89"/>
      <c r="L24" s="89"/>
      <c r="M24" s="89"/>
    </row>
    <row r="25" spans="1:13" s="88" customFormat="1" ht="24" x14ac:dyDescent="0.2">
      <c r="A25" s="157" t="s">
        <v>192</v>
      </c>
      <c r="B25" s="83" t="s">
        <v>187</v>
      </c>
      <c r="C25" s="82" t="s">
        <v>184</v>
      </c>
      <c r="D25" s="82">
        <v>1</v>
      </c>
      <c r="E25" s="96"/>
      <c r="F25" s="117">
        <f t="shared" si="1"/>
        <v>0</v>
      </c>
      <c r="G25" s="117">
        <f t="shared" si="0"/>
        <v>0</v>
      </c>
      <c r="H25" s="117">
        <f t="shared" si="2"/>
        <v>0</v>
      </c>
      <c r="J25" s="89"/>
      <c r="K25" s="89"/>
      <c r="L25" s="89"/>
      <c r="M25" s="89"/>
    </row>
    <row r="26" spans="1:13" s="88" customFormat="1" ht="24" x14ac:dyDescent="0.2">
      <c r="A26" s="157" t="s">
        <v>193</v>
      </c>
      <c r="B26" s="83" t="s">
        <v>188</v>
      </c>
      <c r="C26" s="82" t="s">
        <v>184</v>
      </c>
      <c r="D26" s="82">
        <v>1</v>
      </c>
      <c r="E26" s="96"/>
      <c r="F26" s="117">
        <f t="shared" si="1"/>
        <v>0</v>
      </c>
      <c r="G26" s="117">
        <f t="shared" si="0"/>
        <v>0</v>
      </c>
      <c r="H26" s="117">
        <f t="shared" si="2"/>
        <v>0</v>
      </c>
      <c r="J26" s="89"/>
      <c r="K26" s="89"/>
      <c r="L26" s="89"/>
      <c r="M26" s="89"/>
    </row>
    <row r="27" spans="1:13" s="88" customFormat="1" x14ac:dyDescent="0.2">
      <c r="A27" s="157" t="s">
        <v>194</v>
      </c>
      <c r="B27" s="83" t="s">
        <v>226</v>
      </c>
      <c r="C27" s="82" t="s">
        <v>184</v>
      </c>
      <c r="D27" s="82">
        <v>1</v>
      </c>
      <c r="E27" s="96"/>
      <c r="F27" s="117">
        <f t="shared" si="1"/>
        <v>0</v>
      </c>
      <c r="G27" s="117">
        <f t="shared" si="0"/>
        <v>0</v>
      </c>
      <c r="H27" s="117">
        <f t="shared" si="2"/>
        <v>0</v>
      </c>
      <c r="I27" s="172"/>
      <c r="J27" s="89"/>
      <c r="K27" s="89"/>
      <c r="L27" s="89"/>
      <c r="M27" s="89"/>
    </row>
    <row r="28" spans="1:13" s="88" customFormat="1" x14ac:dyDescent="0.2">
      <c r="A28" s="156" t="s">
        <v>167</v>
      </c>
      <c r="B28" s="110" t="s">
        <v>178</v>
      </c>
      <c r="C28" s="109"/>
      <c r="D28" s="109"/>
      <c r="E28" s="129">
        <f>SUM(E29:E57)</f>
        <v>0</v>
      </c>
      <c r="F28" s="129">
        <f>SUM(F29:F29)</f>
        <v>0</v>
      </c>
      <c r="G28" s="130">
        <f>SUM(G29:G29)</f>
        <v>0</v>
      </c>
      <c r="H28" s="130">
        <f>SUM(H29:H29)</f>
        <v>0</v>
      </c>
      <c r="J28" s="120"/>
      <c r="K28" s="120"/>
      <c r="L28" s="120"/>
      <c r="M28" s="120"/>
    </row>
    <row r="29" spans="1:13" x14ac:dyDescent="0.2">
      <c r="A29" s="157" t="s">
        <v>195</v>
      </c>
      <c r="B29" s="83" t="s">
        <v>178</v>
      </c>
      <c r="C29" s="84" t="s">
        <v>113</v>
      </c>
      <c r="D29" s="84">
        <v>1</v>
      </c>
      <c r="E29" s="96"/>
      <c r="F29" s="117">
        <f t="shared" ref="F29" si="16">E29*D29</f>
        <v>0</v>
      </c>
      <c r="G29" s="117">
        <f>F29*$H$1</f>
        <v>0</v>
      </c>
      <c r="H29" s="117">
        <f t="shared" ref="H29" si="17">F29+G29</f>
        <v>0</v>
      </c>
    </row>
    <row r="30" spans="1:13" x14ac:dyDescent="0.2">
      <c r="A30" s="201" t="s">
        <v>67</v>
      </c>
      <c r="B30" s="202"/>
      <c r="C30" s="108"/>
      <c r="D30" s="108"/>
      <c r="E30" s="131"/>
      <c r="F30" s="132">
        <f>F11+F28+F22</f>
        <v>0</v>
      </c>
      <c r="G30" s="132">
        <f>G11+G28+G22</f>
        <v>0</v>
      </c>
      <c r="H30" s="132">
        <f>H11+H28+H22</f>
        <v>0</v>
      </c>
      <c r="J30" s="89"/>
      <c r="K30" s="89"/>
      <c r="L30" s="89"/>
      <c r="M30" s="89"/>
    </row>
    <row r="31" spans="1:13" x14ac:dyDescent="0.2">
      <c r="A31" s="112"/>
      <c r="B31" s="112"/>
      <c r="C31" s="113"/>
      <c r="D31" s="113"/>
      <c r="E31" s="133"/>
      <c r="F31" s="134"/>
      <c r="G31" s="134"/>
      <c r="H31" s="134"/>
      <c r="J31" s="89"/>
      <c r="K31" s="89"/>
      <c r="L31" s="89"/>
      <c r="M31" s="89"/>
    </row>
    <row r="32" spans="1:13" ht="12" customHeight="1" x14ac:dyDescent="0.2">
      <c r="A32" s="203" t="s">
        <v>68</v>
      </c>
      <c r="B32" s="203"/>
      <c r="C32" s="203"/>
      <c r="D32" s="203"/>
      <c r="E32" s="203"/>
      <c r="F32" s="203"/>
      <c r="G32" s="203"/>
      <c r="H32" s="203"/>
    </row>
    <row r="33" spans="1:13" x14ac:dyDescent="0.2">
      <c r="A33" s="158" t="s">
        <v>43</v>
      </c>
      <c r="B33" s="93" t="s">
        <v>55</v>
      </c>
      <c r="C33" s="94"/>
      <c r="D33" s="94"/>
      <c r="E33" s="95"/>
      <c r="F33" s="135">
        <f>SUM(F34:F47)</f>
        <v>0</v>
      </c>
      <c r="G33" s="135">
        <f t="shared" ref="G33:H33" si="18">SUM(G34:G47)</f>
        <v>0</v>
      </c>
      <c r="H33" s="135">
        <f t="shared" si="18"/>
        <v>0</v>
      </c>
      <c r="I33" s="168"/>
    </row>
    <row r="34" spans="1:13" ht="24" x14ac:dyDescent="0.2">
      <c r="A34" s="114" t="s">
        <v>142</v>
      </c>
      <c r="B34" s="83" t="s">
        <v>196</v>
      </c>
      <c r="C34" s="82" t="s">
        <v>65</v>
      </c>
      <c r="D34" s="82">
        <v>4</v>
      </c>
      <c r="E34" s="96"/>
      <c r="F34" s="117">
        <f t="shared" ref="F34" si="19">E34*D34</f>
        <v>0</v>
      </c>
      <c r="G34" s="117">
        <f>F34*$H$1</f>
        <v>0</v>
      </c>
      <c r="H34" s="117">
        <f t="shared" ref="H34" si="20">F34+G34</f>
        <v>0</v>
      </c>
    </row>
    <row r="35" spans="1:13" ht="25.5" x14ac:dyDescent="0.3">
      <c r="A35" s="114" t="s">
        <v>180</v>
      </c>
      <c r="B35" s="83" t="s">
        <v>197</v>
      </c>
      <c r="C35" s="82" t="s">
        <v>65</v>
      </c>
      <c r="D35" s="82">
        <v>2</v>
      </c>
      <c r="E35" s="96"/>
      <c r="F35" s="117">
        <f t="shared" ref="F35:F40" si="21">E35*D35</f>
        <v>0</v>
      </c>
      <c r="G35" s="117">
        <f t="shared" ref="G35:G47" si="22">F35*$H$1</f>
        <v>0</v>
      </c>
      <c r="H35" s="117">
        <f t="shared" ref="H35:H47" si="23">F35+G35</f>
        <v>0</v>
      </c>
      <c r="I35" s="163"/>
    </row>
    <row r="36" spans="1:13" x14ac:dyDescent="0.2">
      <c r="A36" s="114" t="s">
        <v>181</v>
      </c>
      <c r="B36" s="83" t="s">
        <v>198</v>
      </c>
      <c r="C36" s="82" t="s">
        <v>65</v>
      </c>
      <c r="D36" s="82">
        <v>1</v>
      </c>
      <c r="E36" s="96"/>
      <c r="F36" s="117">
        <f t="shared" si="21"/>
        <v>0</v>
      </c>
      <c r="G36" s="117">
        <f t="shared" si="22"/>
        <v>0</v>
      </c>
      <c r="H36" s="117">
        <f t="shared" si="23"/>
        <v>0</v>
      </c>
    </row>
    <row r="37" spans="1:13" ht="36" x14ac:dyDescent="0.2">
      <c r="A37" s="114" t="s">
        <v>182</v>
      </c>
      <c r="B37" s="83" t="s">
        <v>199</v>
      </c>
      <c r="C37" s="82" t="s">
        <v>65</v>
      </c>
      <c r="D37" s="82">
        <v>2</v>
      </c>
      <c r="E37" s="96"/>
      <c r="F37" s="117">
        <f t="shared" si="21"/>
        <v>0</v>
      </c>
      <c r="G37" s="117">
        <f t="shared" si="22"/>
        <v>0</v>
      </c>
      <c r="H37" s="117">
        <f t="shared" si="23"/>
        <v>0</v>
      </c>
    </row>
    <row r="38" spans="1:13" x14ac:dyDescent="0.2">
      <c r="A38" s="114" t="s">
        <v>183</v>
      </c>
      <c r="B38" s="83" t="s">
        <v>200</v>
      </c>
      <c r="C38" s="82" t="s">
        <v>65</v>
      </c>
      <c r="D38" s="82">
        <v>2</v>
      </c>
      <c r="E38" s="96"/>
      <c r="F38" s="117">
        <f t="shared" si="21"/>
        <v>0</v>
      </c>
      <c r="G38" s="117">
        <f t="shared" si="22"/>
        <v>0</v>
      </c>
      <c r="H38" s="117">
        <f t="shared" si="23"/>
        <v>0</v>
      </c>
    </row>
    <row r="39" spans="1:13" x14ac:dyDescent="0.2">
      <c r="A39" s="114" t="s">
        <v>209</v>
      </c>
      <c r="B39" s="83" t="s">
        <v>201</v>
      </c>
      <c r="C39" s="82" t="s">
        <v>65</v>
      </c>
      <c r="D39" s="82">
        <v>4</v>
      </c>
      <c r="E39" s="96"/>
      <c r="F39" s="117">
        <f t="shared" si="21"/>
        <v>0</v>
      </c>
      <c r="G39" s="118">
        <f t="shared" si="22"/>
        <v>0</v>
      </c>
      <c r="H39" s="118">
        <f t="shared" si="23"/>
        <v>0</v>
      </c>
      <c r="J39" s="89"/>
      <c r="K39" s="89"/>
      <c r="L39" s="89"/>
      <c r="M39" s="89"/>
    </row>
    <row r="40" spans="1:13" x14ac:dyDescent="0.2">
      <c r="A40" s="114" t="s">
        <v>210</v>
      </c>
      <c r="B40" s="83" t="s">
        <v>202</v>
      </c>
      <c r="C40" s="82" t="s">
        <v>65</v>
      </c>
      <c r="D40" s="82">
        <v>24</v>
      </c>
      <c r="E40" s="96"/>
      <c r="F40" s="117">
        <f t="shared" si="21"/>
        <v>0</v>
      </c>
      <c r="G40" s="118">
        <f t="shared" si="22"/>
        <v>0</v>
      </c>
      <c r="H40" s="118">
        <f t="shared" si="23"/>
        <v>0</v>
      </c>
      <c r="J40" s="89"/>
      <c r="K40" s="89"/>
      <c r="L40" s="89"/>
      <c r="M40" s="89"/>
    </row>
    <row r="41" spans="1:13" x14ac:dyDescent="0.2">
      <c r="A41" s="114" t="s">
        <v>211</v>
      </c>
      <c r="B41" s="83" t="s">
        <v>203</v>
      </c>
      <c r="C41" s="82" t="s">
        <v>65</v>
      </c>
      <c r="D41" s="82">
        <v>17</v>
      </c>
      <c r="E41" s="96"/>
      <c r="F41" s="117">
        <f>E41*D41</f>
        <v>0</v>
      </c>
      <c r="G41" s="118">
        <f t="shared" si="22"/>
        <v>0</v>
      </c>
      <c r="H41" s="118">
        <f t="shared" si="23"/>
        <v>0</v>
      </c>
      <c r="J41" s="89"/>
      <c r="K41" s="89"/>
      <c r="L41" s="89"/>
      <c r="M41" s="89"/>
    </row>
    <row r="42" spans="1:13" x14ac:dyDescent="0.2">
      <c r="A42" s="114" t="s">
        <v>212</v>
      </c>
      <c r="B42" s="83" t="s">
        <v>203</v>
      </c>
      <c r="C42" s="82" t="s">
        <v>65</v>
      </c>
      <c r="D42" s="82">
        <v>24</v>
      </c>
      <c r="E42" s="96"/>
      <c r="F42" s="117">
        <f t="shared" ref="F42:F47" si="24">E42*D42</f>
        <v>0</v>
      </c>
      <c r="G42" s="118">
        <f t="shared" si="22"/>
        <v>0</v>
      </c>
      <c r="H42" s="118">
        <f t="shared" si="23"/>
        <v>0</v>
      </c>
      <c r="J42" s="89"/>
      <c r="K42" s="89"/>
      <c r="L42" s="89"/>
      <c r="M42" s="89"/>
    </row>
    <row r="43" spans="1:13" x14ac:dyDescent="0.2">
      <c r="A43" s="114" t="s">
        <v>213</v>
      </c>
      <c r="B43" s="83" t="s">
        <v>204</v>
      </c>
      <c r="C43" s="82" t="s">
        <v>65</v>
      </c>
      <c r="D43" s="82">
        <v>5</v>
      </c>
      <c r="E43" s="96"/>
      <c r="F43" s="117">
        <f t="shared" si="24"/>
        <v>0</v>
      </c>
      <c r="G43" s="118">
        <f t="shared" si="22"/>
        <v>0</v>
      </c>
      <c r="H43" s="118">
        <f t="shared" si="23"/>
        <v>0</v>
      </c>
      <c r="J43" s="89"/>
      <c r="K43" s="89"/>
      <c r="L43" s="89"/>
      <c r="M43" s="89"/>
    </row>
    <row r="44" spans="1:13" x14ac:dyDescent="0.2">
      <c r="A44" s="114" t="s">
        <v>214</v>
      </c>
      <c r="B44" s="83" t="s">
        <v>205</v>
      </c>
      <c r="C44" s="82" t="s">
        <v>65</v>
      </c>
      <c r="D44" s="82">
        <v>8</v>
      </c>
      <c r="E44" s="96"/>
      <c r="F44" s="117">
        <f t="shared" si="24"/>
        <v>0</v>
      </c>
      <c r="G44" s="118">
        <f t="shared" si="22"/>
        <v>0</v>
      </c>
      <c r="H44" s="118">
        <f t="shared" si="23"/>
        <v>0</v>
      </c>
      <c r="J44" s="89"/>
      <c r="K44" s="89"/>
      <c r="L44" s="89"/>
      <c r="M44" s="89"/>
    </row>
    <row r="45" spans="1:13" x14ac:dyDescent="0.2">
      <c r="A45" s="114" t="s">
        <v>215</v>
      </c>
      <c r="B45" s="83" t="s">
        <v>206</v>
      </c>
      <c r="C45" s="82" t="s">
        <v>65</v>
      </c>
      <c r="D45" s="82">
        <v>4</v>
      </c>
      <c r="E45" s="96"/>
      <c r="F45" s="117">
        <f t="shared" si="24"/>
        <v>0</v>
      </c>
      <c r="G45" s="118">
        <f t="shared" si="22"/>
        <v>0</v>
      </c>
      <c r="H45" s="118">
        <f t="shared" si="23"/>
        <v>0</v>
      </c>
      <c r="J45" s="89"/>
      <c r="K45" s="89"/>
      <c r="L45" s="89"/>
      <c r="M45" s="89"/>
    </row>
    <row r="46" spans="1:13" x14ac:dyDescent="0.2">
      <c r="A46" s="114" t="s">
        <v>216</v>
      </c>
      <c r="B46" s="83" t="s">
        <v>207</v>
      </c>
      <c r="C46" s="82" t="s">
        <v>65</v>
      </c>
      <c r="D46" s="82">
        <v>4</v>
      </c>
      <c r="E46" s="96"/>
      <c r="F46" s="117">
        <f t="shared" si="24"/>
        <v>0</v>
      </c>
      <c r="G46" s="118">
        <f t="shared" si="22"/>
        <v>0</v>
      </c>
      <c r="H46" s="118">
        <f t="shared" si="23"/>
        <v>0</v>
      </c>
      <c r="J46" s="89"/>
      <c r="K46" s="89"/>
      <c r="L46" s="89"/>
      <c r="M46" s="89"/>
    </row>
    <row r="47" spans="1:13" ht="24" x14ac:dyDescent="0.2">
      <c r="A47" s="114" t="s">
        <v>225</v>
      </c>
      <c r="B47" s="83" t="s">
        <v>224</v>
      </c>
      <c r="C47" s="82" t="s">
        <v>65</v>
      </c>
      <c r="D47" s="82">
        <v>4</v>
      </c>
      <c r="E47" s="96"/>
      <c r="F47" s="117">
        <f t="shared" si="24"/>
        <v>0</v>
      </c>
      <c r="G47" s="118">
        <f t="shared" si="22"/>
        <v>0</v>
      </c>
      <c r="H47" s="118">
        <f t="shared" si="23"/>
        <v>0</v>
      </c>
      <c r="J47" s="89"/>
      <c r="K47" s="89"/>
      <c r="L47" s="89"/>
      <c r="M47" s="89"/>
    </row>
    <row r="48" spans="1:13" x14ac:dyDescent="0.2">
      <c r="A48" s="201" t="s">
        <v>69</v>
      </c>
      <c r="B48" s="202"/>
      <c r="C48" s="108"/>
      <c r="D48" s="108"/>
      <c r="E48" s="131"/>
      <c r="F48" s="132">
        <f>F33</f>
        <v>0</v>
      </c>
      <c r="G48" s="132">
        <f t="shared" ref="G48:H48" si="25">G33</f>
        <v>0</v>
      </c>
      <c r="H48" s="132">
        <f t="shared" si="25"/>
        <v>0</v>
      </c>
      <c r="J48" s="89"/>
      <c r="K48" s="89"/>
      <c r="L48" s="89"/>
      <c r="M48" s="89"/>
    </row>
    <row r="49" spans="1:13" x14ac:dyDescent="0.2">
      <c r="A49" s="115"/>
      <c r="B49" s="90"/>
      <c r="C49" s="119"/>
      <c r="D49" s="116"/>
      <c r="E49" s="136"/>
      <c r="F49" s="137"/>
      <c r="G49" s="137"/>
      <c r="H49" s="137"/>
    </row>
    <row r="50" spans="1:13" ht="12" customHeight="1" x14ac:dyDescent="0.2">
      <c r="A50" s="203" t="s">
        <v>70</v>
      </c>
      <c r="B50" s="203"/>
      <c r="C50" s="203"/>
      <c r="D50" s="203"/>
      <c r="E50" s="203"/>
      <c r="F50" s="203"/>
      <c r="G50" s="203"/>
      <c r="H50" s="203"/>
    </row>
    <row r="51" spans="1:13" x14ac:dyDescent="0.2">
      <c r="A51" s="161" t="s">
        <v>44</v>
      </c>
      <c r="B51" s="110" t="s">
        <v>208</v>
      </c>
      <c r="C51" s="111"/>
      <c r="D51" s="111"/>
      <c r="E51" s="138"/>
      <c r="F51" s="130">
        <f>SUM(F52:F65)</f>
        <v>0</v>
      </c>
      <c r="G51" s="130">
        <f>SUM(G52:G65)</f>
        <v>0</v>
      </c>
      <c r="H51" s="130">
        <f>SUM(H52:H65)</f>
        <v>0</v>
      </c>
      <c r="I51" s="168"/>
      <c r="J51" s="89"/>
      <c r="K51" s="89"/>
      <c r="L51" s="89"/>
      <c r="M51" s="89"/>
    </row>
    <row r="52" spans="1:13" ht="24" x14ac:dyDescent="0.2">
      <c r="A52" s="157" t="s">
        <v>149</v>
      </c>
      <c r="B52" s="83" t="s">
        <v>196</v>
      </c>
      <c r="C52" s="82" t="s">
        <v>65</v>
      </c>
      <c r="D52" s="82">
        <v>4</v>
      </c>
      <c r="E52" s="162"/>
      <c r="F52" s="162">
        <f t="shared" ref="F52" si="26">E52*D52</f>
        <v>0</v>
      </c>
      <c r="G52" s="162">
        <f t="shared" ref="G52" si="27">F52*$H$1</f>
        <v>0</v>
      </c>
      <c r="H52" s="162">
        <f t="shared" ref="H52" si="28">F52+G52</f>
        <v>0</v>
      </c>
      <c r="J52" s="89"/>
      <c r="K52" s="89"/>
      <c r="L52" s="89"/>
      <c r="M52" s="89"/>
    </row>
    <row r="53" spans="1:13" ht="24" x14ac:dyDescent="0.2">
      <c r="A53" s="157" t="s">
        <v>150</v>
      </c>
      <c r="B53" s="83" t="s">
        <v>197</v>
      </c>
      <c r="C53" s="82" t="s">
        <v>65</v>
      </c>
      <c r="D53" s="82">
        <v>4</v>
      </c>
      <c r="E53" s="162"/>
      <c r="F53" s="162">
        <f t="shared" ref="F53" si="29">E53*D53</f>
        <v>0</v>
      </c>
      <c r="G53" s="162">
        <f t="shared" ref="G53:G63" si="30">F53*$H$1</f>
        <v>0</v>
      </c>
      <c r="H53" s="162">
        <f t="shared" ref="H53" si="31">F53+G53</f>
        <v>0</v>
      </c>
      <c r="J53" s="89"/>
      <c r="K53" s="89"/>
      <c r="L53" s="89"/>
      <c r="M53" s="89"/>
    </row>
    <row r="54" spans="1:13" x14ac:dyDescent="0.2">
      <c r="A54" s="157" t="s">
        <v>151</v>
      </c>
      <c r="B54" s="83" t="s">
        <v>198</v>
      </c>
      <c r="C54" s="82" t="s">
        <v>65</v>
      </c>
      <c r="D54" s="82">
        <v>2</v>
      </c>
      <c r="E54" s="162"/>
      <c r="F54" s="162">
        <f t="shared" ref="F54:F63" si="32">E54*D54</f>
        <v>0</v>
      </c>
      <c r="G54" s="162">
        <f t="shared" si="30"/>
        <v>0</v>
      </c>
      <c r="H54" s="162">
        <f t="shared" ref="H54:H63" si="33">F54+G54</f>
        <v>0</v>
      </c>
      <c r="J54" s="89"/>
      <c r="K54" s="89"/>
      <c r="L54" s="89"/>
      <c r="M54" s="89"/>
    </row>
    <row r="55" spans="1:13" ht="36" x14ac:dyDescent="0.2">
      <c r="A55" s="157" t="s">
        <v>152</v>
      </c>
      <c r="B55" s="83" t="s">
        <v>199</v>
      </c>
      <c r="C55" s="82" t="s">
        <v>65</v>
      </c>
      <c r="D55" s="82">
        <v>2</v>
      </c>
      <c r="E55" s="162"/>
      <c r="F55" s="162">
        <f t="shared" si="32"/>
        <v>0</v>
      </c>
      <c r="G55" s="162">
        <f t="shared" si="30"/>
        <v>0</v>
      </c>
      <c r="H55" s="162">
        <f t="shared" si="33"/>
        <v>0</v>
      </c>
      <c r="J55" s="89"/>
      <c r="K55" s="89"/>
      <c r="L55" s="89"/>
      <c r="M55" s="89"/>
    </row>
    <row r="56" spans="1:13" x14ac:dyDescent="0.2">
      <c r="A56" s="157" t="s">
        <v>153</v>
      </c>
      <c r="B56" s="83" t="s">
        <v>200</v>
      </c>
      <c r="C56" s="82" t="s">
        <v>65</v>
      </c>
      <c r="D56" s="82">
        <v>2</v>
      </c>
      <c r="E56" s="162"/>
      <c r="F56" s="117">
        <f t="shared" si="32"/>
        <v>0</v>
      </c>
      <c r="G56" s="118">
        <f t="shared" si="30"/>
        <v>0</v>
      </c>
      <c r="H56" s="118">
        <f t="shared" si="33"/>
        <v>0</v>
      </c>
      <c r="J56" s="89"/>
      <c r="K56" s="89"/>
      <c r="L56" s="89"/>
      <c r="M56" s="89"/>
    </row>
    <row r="57" spans="1:13" x14ac:dyDescent="0.2">
      <c r="A57" s="157" t="s">
        <v>154</v>
      </c>
      <c r="B57" s="83" t="s">
        <v>201</v>
      </c>
      <c r="C57" s="82" t="s">
        <v>65</v>
      </c>
      <c r="D57" s="82">
        <v>4</v>
      </c>
      <c r="E57" s="162"/>
      <c r="F57" s="117">
        <f t="shared" si="32"/>
        <v>0</v>
      </c>
      <c r="G57" s="118">
        <f t="shared" si="30"/>
        <v>0</v>
      </c>
      <c r="H57" s="118">
        <f t="shared" si="33"/>
        <v>0</v>
      </c>
      <c r="J57" s="89"/>
      <c r="K57" s="89"/>
      <c r="L57" s="89"/>
      <c r="M57" s="89"/>
    </row>
    <row r="58" spans="1:13" x14ac:dyDescent="0.2">
      <c r="A58" s="157" t="s">
        <v>155</v>
      </c>
      <c r="B58" s="83" t="s">
        <v>202</v>
      </c>
      <c r="C58" s="82" t="s">
        <v>65</v>
      </c>
      <c r="D58" s="82">
        <v>24</v>
      </c>
      <c r="E58" s="162"/>
      <c r="F58" s="117">
        <f t="shared" ref="F58" si="34">E58*D58</f>
        <v>0</v>
      </c>
      <c r="G58" s="118">
        <f t="shared" ref="G58" si="35">F58*$H$1</f>
        <v>0</v>
      </c>
      <c r="H58" s="118">
        <f t="shared" ref="H58" si="36">F58+G58</f>
        <v>0</v>
      </c>
      <c r="J58" s="89"/>
      <c r="K58" s="89"/>
      <c r="L58" s="89"/>
      <c r="M58" s="89"/>
    </row>
    <row r="59" spans="1:13" x14ac:dyDescent="0.2">
      <c r="A59" s="157" t="s">
        <v>156</v>
      </c>
      <c r="B59" s="83" t="s">
        <v>203</v>
      </c>
      <c r="C59" s="82" t="s">
        <v>65</v>
      </c>
      <c r="D59" s="82">
        <v>17</v>
      </c>
      <c r="E59" s="162"/>
      <c r="F59" s="117">
        <f>E59*D59</f>
        <v>0</v>
      </c>
      <c r="G59" s="118">
        <f t="shared" si="30"/>
        <v>0</v>
      </c>
      <c r="H59" s="118">
        <f t="shared" ref="H59:H61" si="37">F59+G59</f>
        <v>0</v>
      </c>
      <c r="J59" s="89"/>
      <c r="K59" s="89"/>
      <c r="L59" s="89"/>
      <c r="M59" s="89"/>
    </row>
    <row r="60" spans="1:13" x14ac:dyDescent="0.2">
      <c r="A60" s="157" t="s">
        <v>157</v>
      </c>
      <c r="B60" s="83" t="s">
        <v>203</v>
      </c>
      <c r="C60" s="82" t="s">
        <v>65</v>
      </c>
      <c r="D60" s="82">
        <v>24</v>
      </c>
      <c r="E60" s="162"/>
      <c r="F60" s="117">
        <f t="shared" ref="F60:F61" si="38">E60*D60</f>
        <v>0</v>
      </c>
      <c r="G60" s="118">
        <f t="shared" si="30"/>
        <v>0</v>
      </c>
      <c r="H60" s="118">
        <f t="shared" si="37"/>
        <v>0</v>
      </c>
      <c r="J60" s="89"/>
      <c r="K60" s="89"/>
      <c r="L60" s="89"/>
      <c r="M60" s="89"/>
    </row>
    <row r="61" spans="1:13" x14ac:dyDescent="0.2">
      <c r="A61" s="157" t="s">
        <v>158</v>
      </c>
      <c r="B61" s="83" t="s">
        <v>204</v>
      </c>
      <c r="C61" s="82" t="s">
        <v>65</v>
      </c>
      <c r="D61" s="82">
        <v>5</v>
      </c>
      <c r="E61" s="162"/>
      <c r="F61" s="117">
        <f t="shared" si="38"/>
        <v>0</v>
      </c>
      <c r="G61" s="118">
        <f t="shared" si="30"/>
        <v>0</v>
      </c>
      <c r="H61" s="118">
        <f t="shared" si="37"/>
        <v>0</v>
      </c>
      <c r="J61" s="89"/>
      <c r="K61" s="89"/>
      <c r="L61" s="89"/>
      <c r="M61" s="89"/>
    </row>
    <row r="62" spans="1:13" x14ac:dyDescent="0.2">
      <c r="A62" s="157" t="s">
        <v>159</v>
      </c>
      <c r="B62" s="83" t="s">
        <v>205</v>
      </c>
      <c r="C62" s="82" t="s">
        <v>65</v>
      </c>
      <c r="D62" s="82">
        <v>8</v>
      </c>
      <c r="E62" s="162"/>
      <c r="F62" s="117">
        <f t="shared" si="32"/>
        <v>0</v>
      </c>
      <c r="G62" s="118">
        <f t="shared" si="30"/>
        <v>0</v>
      </c>
      <c r="H62" s="118">
        <f t="shared" si="33"/>
        <v>0</v>
      </c>
      <c r="J62" s="89"/>
      <c r="K62" s="89"/>
      <c r="L62" s="89"/>
      <c r="M62" s="89"/>
    </row>
    <row r="63" spans="1:13" x14ac:dyDescent="0.2">
      <c r="A63" s="157" t="s">
        <v>160</v>
      </c>
      <c r="B63" s="83" t="s">
        <v>206</v>
      </c>
      <c r="C63" s="82" t="s">
        <v>65</v>
      </c>
      <c r="D63" s="82">
        <v>4</v>
      </c>
      <c r="E63" s="162"/>
      <c r="F63" s="117">
        <f t="shared" si="32"/>
        <v>0</v>
      </c>
      <c r="G63" s="118">
        <f t="shared" si="30"/>
        <v>0</v>
      </c>
      <c r="H63" s="118">
        <f t="shared" si="33"/>
        <v>0</v>
      </c>
      <c r="J63" s="89"/>
      <c r="K63" s="89"/>
      <c r="L63" s="89"/>
      <c r="M63" s="89"/>
    </row>
    <row r="64" spans="1:13" x14ac:dyDescent="0.2">
      <c r="A64" s="157" t="s">
        <v>161</v>
      </c>
      <c r="B64" s="83" t="s">
        <v>207</v>
      </c>
      <c r="C64" s="82" t="s">
        <v>65</v>
      </c>
      <c r="D64" s="82">
        <v>4</v>
      </c>
      <c r="E64" s="162"/>
      <c r="F64" s="117">
        <f t="shared" ref="F64" si="39">E64*D64</f>
        <v>0</v>
      </c>
      <c r="G64" s="118">
        <f t="shared" ref="G64" si="40">F64*$H$1</f>
        <v>0</v>
      </c>
      <c r="H64" s="118">
        <f t="shared" ref="H64" si="41">F64+G64</f>
        <v>0</v>
      </c>
      <c r="J64" s="89"/>
      <c r="K64" s="89"/>
      <c r="L64" s="89"/>
      <c r="M64" s="89"/>
    </row>
    <row r="65" spans="1:18" ht="24" x14ac:dyDescent="0.2">
      <c r="A65" s="157" t="s">
        <v>162</v>
      </c>
      <c r="B65" s="83" t="s">
        <v>224</v>
      </c>
      <c r="C65" s="82" t="s">
        <v>65</v>
      </c>
      <c r="D65" s="82">
        <v>4</v>
      </c>
      <c r="E65" s="162"/>
      <c r="F65" s="117">
        <f t="shared" ref="F65" si="42">E65*D65</f>
        <v>0</v>
      </c>
      <c r="G65" s="118">
        <f t="shared" ref="G65" si="43">F65*$H$1</f>
        <v>0</v>
      </c>
      <c r="H65" s="118">
        <f t="shared" ref="H65" si="44">F65+G65</f>
        <v>0</v>
      </c>
      <c r="J65" s="89"/>
      <c r="K65" s="89"/>
      <c r="L65" s="89"/>
      <c r="M65" s="89"/>
    </row>
    <row r="66" spans="1:18" x14ac:dyDescent="0.2">
      <c r="A66" s="92">
        <v>4.5</v>
      </c>
      <c r="B66" s="93" t="s">
        <v>56</v>
      </c>
      <c r="C66" s="92"/>
      <c r="D66" s="95"/>
      <c r="E66" s="95"/>
      <c r="F66" s="135">
        <f>SUM(F67:F67)</f>
        <v>0</v>
      </c>
      <c r="G66" s="135">
        <f>SUM(G67:G67)</f>
        <v>0</v>
      </c>
      <c r="H66" s="135">
        <f>SUM(H67:H67)</f>
        <v>0</v>
      </c>
      <c r="J66" s="81"/>
      <c r="K66" s="81"/>
      <c r="L66" s="81"/>
      <c r="M66" s="81"/>
    </row>
    <row r="67" spans="1:18" x14ac:dyDescent="0.2">
      <c r="A67" s="82" t="s">
        <v>145</v>
      </c>
      <c r="B67" s="164"/>
      <c r="C67" s="165"/>
      <c r="D67" s="166"/>
      <c r="E67" s="167"/>
      <c r="F67" s="117">
        <f t="shared" ref="F67" si="45">E67*D67</f>
        <v>0</v>
      </c>
      <c r="G67" s="118">
        <f t="shared" ref="G67" si="46">F67*$H$1</f>
        <v>0</v>
      </c>
      <c r="H67" s="118">
        <f t="shared" ref="H67" si="47">F67+G67</f>
        <v>0</v>
      </c>
    </row>
    <row r="68" spans="1:18" x14ac:dyDescent="0.2">
      <c r="A68" s="92">
        <v>4.5999999999999996</v>
      </c>
      <c r="B68" s="93" t="s">
        <v>18</v>
      </c>
      <c r="C68" s="92"/>
      <c r="D68" s="95"/>
      <c r="E68" s="95"/>
      <c r="F68" s="135">
        <f>SUM(F69)</f>
        <v>0</v>
      </c>
      <c r="G68" s="135">
        <f t="shared" ref="G68:H68" si="48">SUM(G69)</f>
        <v>0</v>
      </c>
      <c r="H68" s="135">
        <f t="shared" si="48"/>
        <v>0</v>
      </c>
      <c r="J68" s="81"/>
      <c r="K68" s="81"/>
      <c r="L68" s="81"/>
      <c r="M68" s="81"/>
    </row>
    <row r="69" spans="1:18" x14ac:dyDescent="0.2">
      <c r="A69" s="91" t="s">
        <v>147</v>
      </c>
      <c r="B69" s="88"/>
      <c r="C69" s="91" t="s">
        <v>65</v>
      </c>
      <c r="D69" s="96">
        <v>0</v>
      </c>
      <c r="E69" s="162"/>
      <c r="F69" s="117">
        <f t="shared" ref="F69" si="49">E69*D69</f>
        <v>0</v>
      </c>
      <c r="G69" s="118">
        <f>F69*$H$1</f>
        <v>0</v>
      </c>
      <c r="H69" s="118">
        <f t="shared" ref="H69" si="50">F69+G69</f>
        <v>0</v>
      </c>
      <c r="J69" s="89"/>
      <c r="K69" s="89"/>
      <c r="L69" s="89"/>
      <c r="M69" s="89"/>
    </row>
    <row r="70" spans="1:18" ht="12" customHeight="1" x14ac:dyDescent="0.2">
      <c r="A70" s="216" t="s">
        <v>146</v>
      </c>
      <c r="B70" s="217"/>
      <c r="C70" s="217"/>
      <c r="D70" s="218"/>
      <c r="E70" s="151"/>
      <c r="F70" s="152">
        <f>F66+F51+F68</f>
        <v>0</v>
      </c>
      <c r="G70" s="152">
        <f>G66+G51+G68</f>
        <v>0</v>
      </c>
      <c r="H70" s="152">
        <f>H66+H51+H68</f>
        <v>0</v>
      </c>
      <c r="J70" s="81"/>
      <c r="K70" s="81"/>
      <c r="L70" s="81"/>
      <c r="M70" s="81"/>
      <c r="N70" s="81"/>
    </row>
    <row r="72" spans="1:18" x14ac:dyDescent="0.2">
      <c r="A72" s="214" t="s">
        <v>148</v>
      </c>
      <c r="B72" s="215"/>
      <c r="C72" s="153"/>
      <c r="D72" s="153"/>
      <c r="E72" s="151"/>
      <c r="F72" s="152">
        <f>F30+F48+F70</f>
        <v>0</v>
      </c>
      <c r="G72" s="152">
        <f>G30+G48+G70</f>
        <v>0</v>
      </c>
      <c r="H72" s="152">
        <f>H30+H48+H70</f>
        <v>0</v>
      </c>
      <c r="J72" s="85"/>
      <c r="K72" s="85"/>
      <c r="L72" s="85"/>
      <c r="M72" s="85"/>
      <c r="N72" s="86"/>
    </row>
    <row r="76" spans="1:18" x14ac:dyDescent="0.2">
      <c r="R76" s="87"/>
    </row>
  </sheetData>
  <mergeCells count="21">
    <mergeCell ref="A72:B72"/>
    <mergeCell ref="A70:D70"/>
    <mergeCell ref="C32:D32"/>
    <mergeCell ref="C50:D50"/>
    <mergeCell ref="E50:F50"/>
    <mergeCell ref="G50:H50"/>
    <mergeCell ref="A50:B50"/>
    <mergeCell ref="A32:B32"/>
    <mergeCell ref="A3:H3"/>
    <mergeCell ref="A48:B48"/>
    <mergeCell ref="C6:C7"/>
    <mergeCell ref="D6:D7"/>
    <mergeCell ref="A2:H2"/>
    <mergeCell ref="A30:B30"/>
    <mergeCell ref="C9:D9"/>
    <mergeCell ref="E9:F9"/>
    <mergeCell ref="E32:F32"/>
    <mergeCell ref="G32:H32"/>
    <mergeCell ref="A6:A7"/>
    <mergeCell ref="B6:B7"/>
    <mergeCell ref="A9:B9"/>
  </mergeCells>
  <phoneticPr fontId="7" type="noConversion"/>
  <pageMargins left="0.25" right="0.25" top="0.75" bottom="0.75" header="0.3" footer="0.3"/>
  <pageSetup paperSize="9" scale="98" orientation="landscape" verticalDpi="300" r:id="rId1"/>
  <headerFooter>
    <oddFooter>&amp;C_x000D_&amp;1#&amp;"Verdana"&amp;7&amp;K000000 Confidential</oddFooter>
  </headerFooter>
  <rowBreaks count="2" manualBreakCount="2">
    <brk id="31" max="7" man="1"/>
    <brk id="65" max="7" man="1"/>
  </rowBreaks>
  <ignoredErrors>
    <ignoredError sqref="F53:F57 F13:H21 F12:H12 E11:H11 F51:H52 G53:H55 E30:H30 F67:H67 F58:F65 F27:H27 E28 F23:H23 F24:H24 F25:H25 F26:H26 F33:H47 F48:H48 G72:H72 F70:H70 F69:H69 F71:H71 F72 F29:H29" unlockedFormula="1"/>
    <ignoredError sqref="F28:H28 F66:H66 F68:H68" formula="1" unlockedFormula="1"/>
    <ignoredError sqref="F22:H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DG-1</vt:lpstr>
      <vt:lpstr>DO </vt:lpstr>
      <vt:lpstr>'DG-1'!Print_Area</vt:lpstr>
      <vt:lpstr>'DO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Toma</dc:creator>
  <cp:lastModifiedBy>Ramona Ivanovici</cp:lastModifiedBy>
  <cp:lastPrinted>2024-11-16T10:11:03Z</cp:lastPrinted>
  <dcterms:created xsi:type="dcterms:W3CDTF">2022-05-07T12:28:43Z</dcterms:created>
  <dcterms:modified xsi:type="dcterms:W3CDTF">2026-02-09T12:52:37Z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ea7001-5c24-4702-a3ac-e436ccb02747_Enabled">
    <vt:lpwstr>true</vt:lpwstr>
  </property>
  <property fmtid="{D5CDD505-2E9C-101B-9397-08002B2CF9AE}" pid="3" name="MSIP_Label_20ea7001-5c24-4702-a3ac-e436ccb02747_SetDate">
    <vt:lpwstr>2024-05-29T08:01:49Z</vt:lpwstr>
  </property>
  <property fmtid="{D5CDD505-2E9C-101B-9397-08002B2CF9AE}" pid="4" name="MSIP_Label_20ea7001-5c24-4702-a3ac-e436ccb02747_Method">
    <vt:lpwstr>Standard</vt:lpwstr>
  </property>
  <property fmtid="{D5CDD505-2E9C-101B-9397-08002B2CF9AE}" pid="5" name="MSIP_Label_20ea7001-5c24-4702-a3ac-e436ccb02747_Name">
    <vt:lpwstr>Confidential</vt:lpwstr>
  </property>
  <property fmtid="{D5CDD505-2E9C-101B-9397-08002B2CF9AE}" pid="6" name="MSIP_Label_20ea7001-5c24-4702-a3ac-e436ccb02747_SiteId">
    <vt:lpwstr>c8823c91-be81-4f89-b024-6c3dd789c106</vt:lpwstr>
  </property>
  <property fmtid="{D5CDD505-2E9C-101B-9397-08002B2CF9AE}" pid="7" name="MSIP_Label_20ea7001-5c24-4702-a3ac-e436ccb02747_ActionId">
    <vt:lpwstr>de3c4481-62d5-4acb-b59a-f552ffeedefe</vt:lpwstr>
  </property>
  <property fmtid="{D5CDD505-2E9C-101B-9397-08002B2CF9AE}" pid="8" name="MSIP_Label_20ea7001-5c24-4702-a3ac-e436ccb02747_ContentBits">
    <vt:lpwstr>2</vt:lpwstr>
  </property>
</Properties>
</file>