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38400" windowHeight="17980" tabRatio="815" activeTab="3"/>
  </bookViews>
  <sheets>
    <sheet name="CENTRALIZATOR" sheetId="13" r:id="rId1"/>
    <sheet name="IT" sheetId="10" r:id="rId2"/>
    <sheet name="IV" sheetId="11" r:id="rId3"/>
    <sheet name="IC" sheetId="12" r:id="rId4"/>
  </sheets>
  <definedNames>
    <definedName name="_Hlk8768310" localSheetId="0">CENTRALIZATOR!$D$2</definedName>
    <definedName name="_Hlk8768310" localSheetId="3">IC!$D$2</definedName>
    <definedName name="_Hlk8768310" localSheetId="1">IT!$D$2</definedName>
    <definedName name="_Hlk8768310" localSheetId="2">IV!$D$2</definedName>
    <definedName name="_xlnm.Print_Area" localSheetId="0">CENTRALIZATOR!$A$1:$H$17</definedName>
    <definedName name="_xlnm.Print_Area" localSheetId="3">IC!$A$1:$H$168</definedName>
    <definedName name="_xlnm.Print_Area" localSheetId="1">IT!$A$1:$H$20</definedName>
    <definedName name="_xlnm.Print_Area" localSheetId="2">IV!$A$1:$H$88</definedName>
    <definedName name="_xlnm.Print_Titles" localSheetId="0">CENTRALIZATOR!$1:$9</definedName>
    <definedName name="_xlnm.Print_Titles" localSheetId="3">IC!$1:$9</definedName>
    <definedName name="_xlnm.Print_Titles" localSheetId="1">IT!$1:$9</definedName>
    <definedName name="_xlnm.Print_Titles" localSheetId="2">IV!$1:$9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0" i="12" l="1"/>
  <c r="F133" i="12"/>
  <c r="F122" i="12"/>
  <c r="F121" i="12"/>
  <c r="F120" i="12"/>
  <c r="F119" i="12"/>
  <c r="F118" i="12"/>
  <c r="F150" i="12"/>
  <c r="F147" i="12"/>
  <c r="A115" i="12"/>
  <c r="A114" i="12"/>
  <c r="A113" i="12"/>
  <c r="A112" i="12"/>
  <c r="A111" i="12"/>
  <c r="A47" i="12"/>
  <c r="A48" i="12"/>
  <c r="A49" i="12"/>
  <c r="A50" i="12"/>
  <c r="A51" i="12"/>
  <c r="A43" i="12"/>
  <c r="A44" i="12"/>
  <c r="A45" i="12"/>
  <c r="A46" i="12"/>
  <c r="A14" i="13"/>
  <c r="A13" i="13"/>
  <c r="A12" i="13"/>
  <c r="D4" i="13"/>
  <c r="F154" i="12"/>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8" i="12"/>
  <c r="A119" i="12"/>
  <c r="A120" i="12"/>
  <c r="A121" i="12"/>
  <c r="A122" i="12"/>
  <c r="A123" i="12"/>
  <c r="A124" i="12"/>
  <c r="A125" i="12"/>
  <c r="A126" i="12"/>
  <c r="A128" i="12"/>
  <c r="A134" i="12"/>
  <c r="A136" i="12"/>
  <c r="A137" i="12"/>
  <c r="A138" i="12"/>
  <c r="A140" i="12"/>
  <c r="A141" i="12"/>
  <c r="A143" i="12"/>
  <c r="A144" i="12"/>
  <c r="A146" i="12"/>
  <c r="A147" i="12"/>
  <c r="A148" i="12"/>
  <c r="A150" i="12"/>
  <c r="A151" i="12"/>
  <c r="A12" i="11"/>
  <c r="F132" i="12" l="1"/>
  <c r="A12" i="10"/>
  <c r="A13" i="10"/>
  <c r="A14" i="10"/>
  <c r="A15" i="10"/>
  <c r="A16" i="10"/>
  <c r="A17" i="10"/>
  <c r="A18" i="10"/>
  <c r="A19" i="10"/>
  <c r="F158" i="12" l="1"/>
  <c r="F157" i="12"/>
  <c r="F156" i="12"/>
  <c r="F155" i="12"/>
  <c r="F131" i="12" l="1"/>
  <c r="F130" i="12"/>
  <c r="F72" i="11" l="1"/>
  <c r="D4" i="12"/>
  <c r="D4" i="11" l="1"/>
  <c r="A11" i="10"/>
  <c r="F76" i="11" l="1"/>
  <c r="F75" i="11"/>
  <c r="F74" i="11"/>
  <c r="F73" i="11"/>
  <c r="D4" i="10" l="1"/>
  <c r="A130" i="12"/>
  <c r="A127" i="12"/>
  <c r="A142" i="12"/>
  <c r="A132" i="12"/>
  <c r="A152" i="12"/>
  <c r="A133" i="12"/>
  <c r="A131" i="12"/>
  <c r="A155" i="12"/>
  <c r="A129" i="12"/>
  <c r="A117" i="12"/>
  <c r="A154" i="12"/>
  <c r="A156" i="12"/>
  <c r="A149" i="12"/>
  <c r="A158" i="12"/>
  <c r="A153" i="12"/>
  <c r="A135" i="12"/>
  <c r="A139" i="12"/>
  <c r="A145" i="12"/>
  <c r="A157" i="12"/>
</calcChain>
</file>

<file path=xl/sharedStrings.xml><?xml version="1.0" encoding="utf-8"?>
<sst xmlns="http://schemas.openxmlformats.org/spreadsheetml/2006/main" count="650" uniqueCount="247">
  <si>
    <t>m</t>
  </si>
  <si>
    <t>Efectuarea probei de dilatare - contractare a conductelor</t>
  </si>
  <si>
    <t>buc.</t>
  </si>
  <si>
    <t>Rev.</t>
  </si>
  <si>
    <t>00</t>
  </si>
  <si>
    <t>Status</t>
  </si>
  <si>
    <t>Cod proiect:</t>
  </si>
  <si>
    <t>Titlu proiect:</t>
  </si>
  <si>
    <t>Livrabil:</t>
  </si>
  <si>
    <t>Data:</t>
  </si>
  <si>
    <t>Faza:</t>
  </si>
  <si>
    <t>Nr. 
Crt.</t>
  </si>
  <si>
    <t>Denumire</t>
  </si>
  <si>
    <t>UM</t>
  </si>
  <si>
    <t>Cod
Articol</t>
  </si>
  <si>
    <t>CANT.</t>
  </si>
  <si>
    <t>PRET 
UNITAR</t>
  </si>
  <si>
    <t>PRET
TOTAL</t>
  </si>
  <si>
    <t>Final</t>
  </si>
  <si>
    <t>ans.</t>
  </si>
  <si>
    <t>Efectuarea probei de presiune - contractare a conductelor</t>
  </si>
  <si>
    <t>PTDE</t>
  </si>
  <si>
    <t>A</t>
  </si>
  <si>
    <t xml:space="preserve">Sistem agrementat de inchidere si etansare rezistent la foc pentru goluri si deschideri de instalatii in pereti, placi etc cu rezistenta la foc egala cu cea a elementului strapuns, conform SR EN 1366-3 si SR EN 13501-1,2, inclusiv etichete; </t>
  </si>
  <si>
    <t>1020725</t>
  </si>
  <si>
    <t>Lista cantitati instalatii HVAC</t>
  </si>
  <si>
    <t xml:space="preserve">ans. </t>
  </si>
  <si>
    <t>Capitol</t>
  </si>
  <si>
    <t>IT</t>
  </si>
  <si>
    <t>CU-DHP</t>
  </si>
  <si>
    <t>28.58x1.0, izolatie 9mm elastomer.</t>
  </si>
  <si>
    <t>HAC</t>
  </si>
  <si>
    <t>NOTE:</t>
  </si>
  <si>
    <r>
      <t>3.</t>
    </r>
    <r>
      <rPr>
        <sz val="7"/>
        <color theme="1"/>
        <rFont val="Times New Roman"/>
        <family val="1"/>
      </rPr>
      <t xml:space="preserve">      </t>
    </r>
    <r>
      <rPr>
        <sz val="10"/>
        <color theme="1"/>
        <rFont val="Arial"/>
        <family val="2"/>
      </rPr>
      <t>Revine in sarcina Antreprenorului sa analizeze toate documentele parte a lucrarilor pentru acest proiect, inclusiv, dar fara a se limita la parti scrise, planse desenate, memorii, specificatii si cerinte Clientului si sa includa in oferta comerciala toate sistemele, elementele, articolele, accesoriile, activitatile si cerintele contractuale, chiar daca anumite elemente nu sunt nominalizate in lista de cantitati.</t>
    </r>
  </si>
  <si>
    <r>
      <t>4.</t>
    </r>
    <r>
      <rPr>
        <sz val="7"/>
        <color theme="1"/>
        <rFont val="Times New Roman"/>
        <family val="1"/>
      </rPr>
      <t xml:space="preserve">      </t>
    </r>
    <r>
      <rPr>
        <sz val="10"/>
        <color theme="1"/>
        <rFont val="Arial"/>
        <family val="2"/>
      </rPr>
      <t>In cazul in care elemente, sisteme si/sau articole nu au fost identificate separat sau descrise, ele sunt considerate a fi incluse, compuse sau parte dintr-un alt sistem. Antreprenorul trebuie să includă pentru toate lucrările potențiale care fac parte din proiect, fie asociat direct, implicit, indirect, dedus etc., toate lucrările, materialele, articolele, echipamentele care sunt necesare pentru a finaliza, testa si comisiona instalatiile în ansamblu „La Cheie / Turn-Key”.</t>
    </r>
  </si>
  <si>
    <t>IV</t>
  </si>
  <si>
    <t>Lista cantitati instalatii de ventilare</t>
  </si>
  <si>
    <t>AHU</t>
  </si>
  <si>
    <t>RCDF</t>
  </si>
  <si>
    <r>
      <rPr>
        <b/>
        <sz val="10"/>
        <color theme="1"/>
        <rFont val="Calibri"/>
        <family val="2"/>
        <scheme val="minor"/>
      </rPr>
      <t xml:space="preserve">Recuperator de caldura : </t>
    </r>
    <r>
      <rPr>
        <sz val="10"/>
        <color theme="1"/>
        <rFont val="Calibri"/>
        <family val="2"/>
        <scheme val="minor"/>
      </rPr>
      <t>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</si>
  <si>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Recuperator de caldura dublu flux, cu schimbator de caldira din cupru, avand urmatoarele caracteristici:
• Amplasare in spatiu zona relaxare copii - demisol
• Debit admin 185mc/h
• Debit evacuat 177mc/h
• Eficienta 93%
• Nivel de zgomot (3m) – 15/54dB.
• Alimentare electrica 230V
• Grad de protectie IP24</t>
  </si>
  <si>
    <t>Neizolata</t>
  </si>
  <si>
    <t>T25</t>
  </si>
  <si>
    <t>T50</t>
  </si>
  <si>
    <t>FLEX-C</t>
  </si>
  <si>
    <r>
      <rPr>
        <b/>
        <sz val="10"/>
        <rFont val="Calibri"/>
        <family val="2"/>
        <scheme val="minor"/>
      </rPr>
      <t>Tubulatura flexibila circulara neizolata</t>
    </r>
    <r>
      <rPr>
        <sz val="10"/>
        <rFont val="Calibri"/>
        <family val="2"/>
        <scheme val="minor"/>
      </rPr>
      <t xml:space="preserve"> conform SR EN 1634 si SR EN 13180, armatura elicoidala din sarma otel, lungime max. 2,0m, imbinare cu clema metalica si banda adeziva 100mm, accesorii imbinare si sustinere, etichete benzi indicatoare, avand urmatoarele caracteristici tehnice:</t>
    </r>
  </si>
  <si>
    <t>FLEX-C T25</t>
  </si>
  <si>
    <t>Dimensiune nominala Ø160mm</t>
  </si>
  <si>
    <t>SAG</t>
  </si>
  <si>
    <t>buc</t>
  </si>
  <si>
    <t>FD-02</t>
  </si>
  <si>
    <r>
      <rPr>
        <b/>
        <sz val="10"/>
        <color theme="1"/>
        <rFont val="Calibri"/>
        <family val="2"/>
        <scheme val="minor"/>
      </rPr>
      <t>Clapeta anti-foc FD-02</t>
    </r>
    <r>
      <rPr>
        <sz val="10"/>
        <color theme="1"/>
        <rFont val="Calibri"/>
        <family val="2"/>
        <scheme val="minor"/>
      </rPr>
      <t xml:space="preserve">, </t>
    </r>
    <r>
      <rPr>
        <b/>
        <sz val="10"/>
        <color theme="1"/>
        <rFont val="Calibri"/>
        <family val="2"/>
        <scheme val="minor"/>
      </rPr>
      <t xml:space="preserve">constructie cu usa oscilanta centrala, rezistent la foc EI120 (ve ho i↔o) S 500, </t>
    </r>
    <r>
      <rPr>
        <sz val="10"/>
        <color theme="1"/>
        <rFont val="Calibri"/>
        <family val="2"/>
        <scheme val="minor"/>
      </rPr>
      <t>access servomotor din laterala / inferior, montaj pe tubulatura / perete rigid, actionare cu fuzibil 72°C si cu servomotor 230 V certificare  EN 1751, conform SR EN 15650 si clasificat conform SR EN 13501-3, pozitie normal deschis, contacte de poziție deschis-închis, cu actionare si resetare automata de la distanta si manuala, rearmare automata, cu rame si cadre de montare, accesorii montare si etansare gol trecere, etansare mastic rezistent la foc, instalare conform SR EN 1366-2, avand urmatoarele caracteristici tehnice:</t>
    </r>
  </si>
  <si>
    <t>FD-04</t>
  </si>
  <si>
    <r>
      <rPr>
        <b/>
        <sz val="10"/>
        <color theme="1"/>
        <rFont val="Calibri"/>
        <family val="2"/>
        <scheme val="minor"/>
      </rPr>
      <t>Clapeta anti-foc FD-04</t>
    </r>
    <r>
      <rPr>
        <sz val="10"/>
        <color theme="1"/>
        <rFont val="Calibri"/>
        <family val="2"/>
        <scheme val="minor"/>
      </rPr>
      <t xml:space="preserve">, </t>
    </r>
    <r>
      <rPr>
        <b/>
        <sz val="10"/>
        <color theme="1"/>
        <rFont val="Calibri"/>
        <family val="2"/>
        <scheme val="minor"/>
      </rPr>
      <t xml:space="preserve">constructie cu usa oscilanta centrala, rezistent la foc EI120 (ve ho i↔o) S 500, </t>
    </r>
    <r>
      <rPr>
        <sz val="10"/>
        <color theme="1"/>
        <rFont val="Calibri"/>
        <family val="2"/>
        <scheme val="minor"/>
      </rPr>
      <t>access servomotor din laterala / inferior, montaj pe tubulatura / perete rigid, actionare cu fuzibil 72°C si cu servomotor 230 V certificare  EN 1751, conform SR EN 15650 si clasificat conform SR EN 13501-3, pozitie normal deschis, contacte de poziție deschis-închis, cu actionare si resetare automata de la distanta si manuala, rearmare automata, cu rame si cadre de montare, accesorii montare si etansare gol trecere, etansare mastic rezistent la foc, instalare conform SR EN 1366-2, avand urmatoarele caracteristici tehnice:</t>
    </r>
  </si>
  <si>
    <t>MD-02</t>
  </si>
  <si>
    <t>EAG-01</t>
  </si>
  <si>
    <t>Dimensiune nominala 600x600mm, 48 fante, racord  Ø250mm</t>
  </si>
  <si>
    <t>EAG-03</t>
  </si>
  <si>
    <t>EF</t>
  </si>
  <si>
    <t>OAG</t>
  </si>
  <si>
    <t>Dimensiune nominala Lxh:600x350</t>
  </si>
  <si>
    <t xml:space="preserve">Curatare interna si verificarea integrala a tuturor sistemelor de conducte si tubulaturi  - grad curatenie MEDIU, inclusiv teste, mostre, analize, rapoarte, certificate curatenie, procese verbale, etc. </t>
  </si>
  <si>
    <t xml:space="preserve">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conf specificatii tehnice caiet de sarcini </t>
  </si>
  <si>
    <t xml:space="preserve">Proba de etanşeitate a reţelei de conducte de aer, testarea si verificarea integrala a tuturor sistemelor de conducte si tubulaturi pentru pierderi de aer in conformitate cu I5/2010, SR EN 12237 si SR EN 1507 - inclusiv teste, mostre, rapoarte, certificate, procese verbale, etc. </t>
  </si>
  <si>
    <t>Pornire la sarcina redusa, proba la sarcina normala, functionarea de proba, inclusiv verificarea caracteristicilor functionale pe ansamblul instalatiei, conform I5/2010 inclusiv Procese Verbale Faze Determinante</t>
  </si>
  <si>
    <t>Proba de eficacitate globală a instalaţiei pentru fiecare sezon, inclusiv verificarea caracteristicilor functionale pe ansamblul instalatiei, conform I5/2010 inclusiv Procese Verbale Faze Determinante</t>
  </si>
  <si>
    <t>ans</t>
  </si>
  <si>
    <t>Unitatea interioara de tubulatura:
- Sarcina frigorifica sensibila: 3,60 kW @ tint 24°C
- Sarcina totala de incalzire: 4,00 kW @ tint 23°C</t>
  </si>
  <si>
    <t>kg</t>
  </si>
  <si>
    <t>IC</t>
  </si>
  <si>
    <t>6.35x0.8, izolatie 9mm elastomer.</t>
  </si>
  <si>
    <t>9.52x0.8, izolatie 9mm elastomer.</t>
  </si>
  <si>
    <t>12.7x0.8, izolatie 9mm elastomer.</t>
  </si>
  <si>
    <t>15.88x1.0, izolatie 9mm elastomer.</t>
  </si>
  <si>
    <t>19.05x1.0, izolatie 9mm elastomer.</t>
  </si>
  <si>
    <t>22.3x1.0, izolatie 9mm elastomer.</t>
  </si>
  <si>
    <t>Kit conexiune si comanda CTA:</t>
  </si>
  <si>
    <t>Confectii metalice de tim jgheab protectie trasee agent frigorific pentru centralele montate pe terasa</t>
  </si>
  <si>
    <t>Probe si punere in functiune</t>
  </si>
  <si>
    <t>SAG-01</t>
  </si>
  <si>
    <t>Curatare si vacuumare, trasee instalaţie de climatizare</t>
  </si>
  <si>
    <t>Grila lineara tip 'Slot Diffuser' de introducere aer din otel, cu 4 fante si lamele de control independente reglabile, cutie plenum izolat termic, rVCVrd lateral, placa perforata de linistire din oțel zincat, clapeta manuala reglaj echilibrare circulara, rame si cadre de montare, accesorii montare si etansare, avand urmatoarele caracteristici tehnice:</t>
  </si>
  <si>
    <t>Kit conexiune circuite, tip refnet:
- numar circuite :2</t>
  </si>
  <si>
    <t>34.90x1.0, izolatie 9mm elastomer.</t>
  </si>
  <si>
    <t>Cantitate de refrigerant R410A</t>
  </si>
  <si>
    <t>Cantitate totala de refrigerant R410A</t>
  </si>
  <si>
    <r>
      <rPr>
        <b/>
        <sz val="10"/>
        <color theme="1"/>
        <rFont val="Calibri"/>
        <family val="2"/>
        <scheme val="minor"/>
      </rPr>
      <t xml:space="preserve">Sistem tubulatura aer, </t>
    </r>
    <r>
      <rPr>
        <sz val="10"/>
        <color theme="1"/>
        <rFont val="Calibri"/>
        <family val="2"/>
        <scheme val="minor"/>
      </rPr>
      <t xml:space="preserve">din tabla zincata min. Z275 (275 g/m2), </t>
    </r>
    <r>
      <rPr>
        <b/>
        <sz val="10"/>
        <color theme="1"/>
        <rFont val="Calibri"/>
        <family val="2"/>
        <scheme val="minor"/>
      </rPr>
      <t>rectangulara</t>
    </r>
    <r>
      <rPr>
        <sz val="10"/>
        <color theme="1"/>
        <rFont val="Calibri"/>
        <family val="2"/>
        <scheme val="minor"/>
      </rPr>
      <t xml:space="preserve"> conform SR EN 1505, SR EN 1507 si </t>
    </r>
    <r>
      <rPr>
        <b/>
        <sz val="10"/>
        <color theme="1"/>
        <rFont val="Calibri"/>
        <family val="2"/>
        <scheme val="minor"/>
      </rPr>
      <t>circulara</t>
    </r>
    <r>
      <rPr>
        <sz val="10"/>
        <color theme="1"/>
        <rFont val="Calibri"/>
        <family val="2"/>
        <scheme val="minor"/>
      </rPr>
      <t xml:space="preserve"> conform SR EN 1506 si SR EN 12237:2004 și testate in conformitate cu SR EN 13501-3, SR EN 1366-1, grosime min. 0,7-1,5mm (fct. de latura sectiunii), clasificare min. EI15, imbinare cu etansare mastic, elemente rigidizare, accesorii imbinare si sustinere (tija reglabila filetata, console metalice, piulite, guri de vizitare, puncte de masura, palete interioare de dirijare, etc.), etichete benzi indicatoare, avand urmatoarele caracteristici tehnice (inclusiv rezistenta la foc indicata pentru intreg ansamblul inclusiv suporti sustinere):</t>
    </r>
  </si>
  <si>
    <r>
      <t>m</t>
    </r>
    <r>
      <rPr>
        <vertAlign val="superscript"/>
        <sz val="10"/>
        <color theme="1"/>
        <rFont val="Calibri"/>
        <family val="2"/>
        <scheme val="minor"/>
      </rPr>
      <t>2</t>
    </r>
  </si>
  <si>
    <r>
      <t xml:space="preserve">Izolat termic continuu cu secțiuni rigide prefabricate de vata minerala </t>
    </r>
    <r>
      <rPr>
        <b/>
        <sz val="10"/>
        <color theme="1"/>
        <rFont val="Calibri"/>
        <family val="2"/>
        <scheme val="minor"/>
      </rPr>
      <t>25mm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nylon la 450mm distanta, imbinari cu benzi autoadezive aluminiu</t>
    </r>
  </si>
  <si>
    <r>
      <rPr>
        <b/>
        <sz val="10"/>
        <rFont val="Calibri"/>
        <family val="2"/>
        <scheme val="minor"/>
      </rPr>
      <t>Tubulatura flexibila circulara preizolata</t>
    </r>
    <r>
      <rPr>
        <sz val="10"/>
        <rFont val="Calibri"/>
        <family val="2"/>
        <scheme val="minor"/>
      </rPr>
      <t xml:space="preserve"> conform SR EN 1634 si SR EN 13180, armatura elicoidala din sarma otel, lungime max. 2,0m, imbinare cu clema metalica si banda adeziva 100mm, grosime preizolatie 25mm, accesorii imbinare si sustinere, etichete benzi indicatoare, avand urmatoarele caracteristici tehnice:</t>
    </r>
  </si>
  <si>
    <t>Verificare si PIF sisteme de climatizare.</t>
  </si>
  <si>
    <r>
      <rPr>
        <b/>
        <sz val="10"/>
        <color theme="1"/>
        <rFont val="Calibri"/>
        <family val="2"/>
        <scheme val="minor"/>
      </rPr>
      <t>Clapeta manuala de reglaj echilibrare aeraulica regulator debit volum constant, circulara,</t>
    </r>
    <r>
      <rPr>
        <sz val="10"/>
        <color theme="1"/>
        <rFont val="Calibri"/>
        <family val="2"/>
        <scheme val="minor"/>
      </rPr>
      <t xml:space="preserve">  buton rotativ reglaj 0-10, digrama, SR EN 1751 Clasa C, izolata termic, accesorii montare si etansare, avand urmatoarele caracteristici tehnice:
</t>
    </r>
  </si>
  <si>
    <t>Dimensiune nominala Ø125mm</t>
  </si>
  <si>
    <t>Dimensiune nominala Ø250mm</t>
  </si>
  <si>
    <t>Dimensiune nominala Ø:125mm</t>
  </si>
  <si>
    <t>Dimensiune nominala Ø:160mm</t>
  </si>
  <si>
    <t>Dimensiune nominala Ø:200mm</t>
  </si>
  <si>
    <t>Dimensiune nominala 1200x158mm</t>
  </si>
  <si>
    <r>
      <rPr>
        <b/>
        <sz val="10"/>
        <color theme="1"/>
        <rFont val="Calibri"/>
        <family val="2"/>
        <scheme val="minor"/>
      </rPr>
      <t>Sistem conducte din cupru</t>
    </r>
    <r>
      <rPr>
        <sz val="10"/>
        <color theme="1"/>
        <rFont val="Calibri"/>
        <family val="2"/>
        <scheme val="minor"/>
      </rPr>
      <t>, sisteme de climatizare, livrare colac, conform SR EN 1057, teava moale, diametru exterior 6...28mm, PN16, imbinare prin lipire (elemente de lipire rezistente la temperatura rinicata max 150 grd. C sau imbinare prin sertizare), panta montaj 3‰,  min. 45 [kg/m³], izolate termic cu elastomer, sistem complet de sustinere, etichete benzi indicatoare, avand dimensiuneal de:</t>
    </r>
  </si>
  <si>
    <t>Dimensiune nominala Ø: 125 mm</t>
  </si>
  <si>
    <t>Dimensiune nominala Ø: 160 mm</t>
  </si>
  <si>
    <t>Dimensiune nominala Ø: 200 mm</t>
  </si>
  <si>
    <r>
      <rPr>
        <b/>
        <sz val="10"/>
        <color theme="1"/>
        <rFont val="Calibri"/>
        <family val="2"/>
        <scheme val="minor"/>
      </rPr>
      <t>Centrala de ventilare compacta cu montaj in plafonul suspendat</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</si>
  <si>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r>
      <rPr>
        <b/>
        <sz val="10"/>
        <color theme="1"/>
        <rFont val="Calibri"/>
        <family val="2"/>
        <scheme val="minor"/>
      </rPr>
      <t xml:space="preserve">Sistem tubulatura aer, </t>
    </r>
    <r>
      <rPr>
        <sz val="10"/>
        <color theme="1"/>
        <rFont val="Calibri"/>
        <family val="2"/>
        <scheme val="minor"/>
      </rPr>
      <t xml:space="preserve">din </t>
    </r>
    <r>
      <rPr>
        <sz val="10"/>
        <color rgb="FF00B050"/>
        <rFont val="Calibri"/>
        <family val="2"/>
        <scheme val="minor"/>
      </rPr>
      <t>tabla zincata min. Z275 (275 g/m2)</t>
    </r>
    <r>
      <rPr>
        <sz val="10"/>
        <color theme="1"/>
        <rFont val="Calibri"/>
        <family val="2"/>
        <scheme val="minor"/>
      </rPr>
      <t xml:space="preserve">, </t>
    </r>
    <r>
      <rPr>
        <b/>
        <sz val="10"/>
        <color theme="1"/>
        <rFont val="Calibri"/>
        <family val="2"/>
        <scheme val="minor"/>
      </rPr>
      <t>rectangulara</t>
    </r>
    <r>
      <rPr>
        <sz val="10"/>
        <color theme="1"/>
        <rFont val="Calibri"/>
        <family val="2"/>
        <scheme val="minor"/>
      </rPr>
      <t xml:space="preserve"> conform SR EN 1505, SR EN 1507 si </t>
    </r>
    <r>
      <rPr>
        <b/>
        <sz val="10"/>
        <color theme="1"/>
        <rFont val="Calibri"/>
        <family val="2"/>
        <scheme val="minor"/>
      </rPr>
      <t>circulara</t>
    </r>
    <r>
      <rPr>
        <sz val="10"/>
        <color theme="1"/>
        <rFont val="Calibri"/>
        <family val="2"/>
        <scheme val="minor"/>
      </rPr>
      <t xml:space="preserve"> conform SR EN 1506 si SR EN 12237:2004 și testate in conformitate cu SR EN 13501-3, SR EN 1366-1, grosime min. 0,7-1,5mm (fct. de latura sectiunii), clasificare min. EI15, imbinare cu etansare mastic, elemente rigidizare, accesorii imbinare si sustinere (tija reglabila filetata, console metalice, piulite, guri de vizitare, puncte de masura, palete interioare de dirijare, etc.), etichete benzi indicatoare, avand urmatoarele caracteristici tehnice (inclusiv rezistenta la foc indicata pentru intreg ansamblul inclusiv suporti sustinere):</t>
    </r>
  </si>
  <si>
    <r>
      <t xml:space="preserve">Izolat termic continuu cu secțiuni rigide prefabricate de vata minerala </t>
    </r>
    <r>
      <rPr>
        <b/>
        <sz val="10"/>
        <color theme="1"/>
        <rFont val="Calibri"/>
        <family val="2"/>
        <scheme val="minor"/>
      </rPr>
      <t>25mm grosime</t>
    </r>
    <r>
      <rPr>
        <sz val="10"/>
        <color theme="1"/>
        <rFont val="Calibri"/>
        <family val="2"/>
        <scheme val="minor"/>
      </rPr>
      <t xml:space="preserve"> cu folie aluminiu armata pre-aplicata, densitate 45 [kg/m3], 0,04 [W/mK], montaj cu adeziv si benzi de nylon la 450mm distanta, imbinari cu benzi autoadezive aluminiu</t>
    </r>
  </si>
  <si>
    <r>
      <rPr>
        <b/>
        <sz val="10"/>
        <color theme="1"/>
        <rFont val="Calibri"/>
        <family val="2"/>
        <scheme val="minor"/>
      </rPr>
      <t xml:space="preserve">Amenostat rectangular tip 'Swirl' de introducere aer </t>
    </r>
    <r>
      <rPr>
        <sz val="10"/>
        <color theme="1"/>
        <rFont val="Calibri"/>
        <family val="2"/>
        <scheme val="minor"/>
      </rPr>
      <t>din otel, cu lamele de control independente reglabile, jet turbionar, cutie plenum izolat termic, racord lateral, placa perforata de linistire din oțel zincat, clapeta manuala reglaj echilibrare circulara, rame si cadre de montare, accesorii montare si etansare, avand urmatoarele caracteristici tehnice:</t>
    </r>
  </si>
  <si>
    <r>
      <rPr>
        <b/>
        <sz val="10"/>
        <color theme="1"/>
        <rFont val="Calibri"/>
        <family val="2"/>
        <scheme val="minor"/>
      </rPr>
      <t xml:space="preserve">Amenostat rectangular tip 'Swirl' de evacuare aer </t>
    </r>
    <r>
      <rPr>
        <sz val="10"/>
        <color theme="1"/>
        <rFont val="Calibri"/>
        <family val="2"/>
        <scheme val="minor"/>
      </rPr>
      <t>din otel, design similar anemostat introducere, fara lamele control, cutie plenum vopsita RAL 9005 la interior, racord lateral, clapeta manuala reglaj echilibrare circulara, rame si cadre de montare, accesorii montare si etansare, avand urmatoarele caracteristici tehnice:</t>
    </r>
  </si>
  <si>
    <r>
      <rPr>
        <b/>
        <sz val="10"/>
        <color theme="1"/>
        <rFont val="Calibri"/>
        <family val="2"/>
        <scheme val="minor"/>
      </rPr>
      <t>Valva evacuare aer,</t>
    </r>
    <r>
      <rPr>
        <sz val="10"/>
        <color theme="1"/>
        <rFont val="Calibri"/>
        <family val="2"/>
        <scheme val="minor"/>
      </rPr>
      <t xml:space="preserve"> din otel, cu inel ajustabil, reglaj aeraulic integrat, accesorii montare si etansare, avand urmatoarele caracteristici tehnice:</t>
    </r>
  </si>
  <si>
    <r>
      <rPr>
        <b/>
        <sz val="10"/>
        <color theme="1"/>
        <rFont val="Calibri"/>
        <family val="2"/>
        <scheme val="minor"/>
      </rPr>
      <t>Ventilator evacuare aer viciat</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</si>
  <si>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r>
      <rPr>
        <b/>
        <sz val="10"/>
        <color theme="1"/>
        <rFont val="Calibri"/>
        <family val="2"/>
        <scheme val="minor"/>
      </rPr>
      <t>Priza aer proaspat</t>
    </r>
    <r>
      <rPr>
        <sz val="10"/>
        <color theme="1"/>
        <rFont val="Calibri"/>
        <family val="2"/>
        <scheme val="minor"/>
      </rPr>
      <t xml:space="preserve"> din otel cu lamele fixe, arie libera min 85 %, antiploaie, prevazuta cu plasa cu ochiuri de 10mm impotriva patrunderii obiectelor in tubulatura, inclusiv sistem degivrare electrica priza, cu rame si cadre de montare, accesorii montare si etansare, avand urmatoarele caracteristici tehnice:</t>
    </r>
  </si>
  <si>
    <r>
      <rPr>
        <b/>
        <sz val="10"/>
        <color theme="1"/>
        <rFont val="Calibri"/>
        <family val="2"/>
        <scheme val="minor"/>
      </rPr>
      <t>Clapeta manuala de reglaj echilibrare aeraulica regulator debit volum constant, circulara,</t>
    </r>
    <r>
      <rPr>
        <sz val="10"/>
        <color theme="1"/>
        <rFont val="Calibri"/>
        <family val="2"/>
        <scheme val="minor"/>
      </rPr>
      <t xml:space="preserve">  buton rotativ reglaj 0-10, digrama, SR EN 1751 Clasa C, izolata termic, accesorii montare si etansare, avand urmatoarele caracteristici tehnice:</t>
    </r>
  </si>
  <si>
    <t>T100</t>
  </si>
  <si>
    <r>
      <t xml:space="preserve">Izolat termic continuu cu secțiuni rigide prefabricate de vata minerala </t>
    </r>
    <r>
      <rPr>
        <b/>
        <sz val="10"/>
        <color theme="1"/>
        <rFont val="Calibri"/>
        <family val="2"/>
        <scheme val="minor"/>
      </rPr>
      <t>100mm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nyon la 450mm distanta, imbinari cu benzi autoadezive aluminiu, inclusiv protectie mecanica izolatie de tip Jaketing.</t>
    </r>
  </si>
  <si>
    <t>Pornire la sarcina redusa, proba la sarcina normala, functionarea de proba, inclusiv verificarea caracteristicilor functionale pe ansamblul instalatiei, conform I5/2022 inclusiv Procese Verbale Faze Determinante</t>
  </si>
  <si>
    <t xml:space="preserve">Proba de etanşeitate a reţelei de conducte de aer, testarea si verificarea integrala a tuturor sistemelor de conducte si tubulaturi pentru pierderi de aer in conformitate cu I5/2022, SR EN 12237 si SR EN 1507 - inclusiv teste, mostre, rapoarte, certificate, procese verbale, etc. </t>
  </si>
  <si>
    <t>UE-E1-01</t>
  </si>
  <si>
    <t>Unitate exterioara:
- Sarcina frigorifica totala: 22,50 [kW] @text= +40[°C];
- Sarcina totala de incalzire: 26,90 [kW] @text= -20[°C];
- Functionare continua pana la Text -25 [°C]
- Consum electic maxim 10,5 [kW]</t>
  </si>
  <si>
    <t>UI20-E1-010</t>
  </si>
  <si>
    <t>Unitatea interioara murala cu montaj suspendat:
- Sarcina frigorifica sensibila: 2,20 kW @ tint 24°C
- Sarcina totala de incalzire: 2,50 kW @ tint 23°C</t>
  </si>
  <si>
    <t>UE-E1-02</t>
  </si>
  <si>
    <t>UI40-E1-023</t>
  </si>
  <si>
    <t>Unitatea interioara murala cu montaj suspendat:
- Sarcina frigorifica sensibila: 4,50 kW @ tint 24°C
- Sarcina totala de incalzire: 5,00 kW @ tint 23°C</t>
  </si>
  <si>
    <t>UI20-E1-015</t>
  </si>
  <si>
    <t>VCV20-E1-011
VCV20-E1-012
VCV20-E1-013
VCV20-E1-014
VCV20-E1-016
VCV20-E1-017
VCV20-E1-018
VCV20-E1-019
VCV20-E1-020</t>
  </si>
  <si>
    <t>DXS</t>
  </si>
  <si>
    <t>UE-E1-003</t>
  </si>
  <si>
    <t>UE-E1-005</t>
  </si>
  <si>
    <r>
      <rPr>
        <b/>
        <sz val="10"/>
        <color theme="1"/>
        <rFont val="Calibri"/>
        <family val="2"/>
        <scheme val="minor"/>
      </rPr>
      <t>Unitate exterioara:</t>
    </r>
    <r>
      <rPr>
        <sz val="10"/>
        <color theme="1"/>
        <rFont val="Calibri"/>
        <family val="2"/>
        <scheme val="minor"/>
      </rPr>
      <t xml:space="preserve">
- Sarcina frigorifica totala: 2.90 kW @text= +40°C;
- Sarcina incalzire totala: 3.70 kW @text= -15°C;
- Functionare continua in incalzire pana la Text -20 °C
</t>
    </r>
  </si>
  <si>
    <r>
      <rPr>
        <b/>
        <sz val="10"/>
        <color theme="1"/>
        <rFont val="Calibri"/>
        <family val="2"/>
        <scheme val="minor"/>
      </rPr>
      <t>Unitate exterioara:</t>
    </r>
    <r>
      <rPr>
        <sz val="10"/>
        <color theme="1"/>
        <rFont val="Calibri"/>
        <family val="2"/>
        <scheme val="minor"/>
      </rPr>
      <t xml:space="preserve">
- Sarcina frigorifica totala: 2.90 kW @text= +40°C;
- Sarcina incalzire totala: Na;
- Functionare continua in incalzire pana la Text -20 °C
</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</si>
  <si>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Camere de cazare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Unitati interioare murale:</t>
    </r>
    <r>
      <rPr>
        <sz val="10"/>
        <rFont val="Calibri"/>
        <family val="2"/>
        <scheme val="minor"/>
      </rPr>
      <t xml:space="preserve">
- aparat montat pe perete tip mural;
- accesorii de prindere si sustinere pe perete;
- tava colectare condens;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</si>
  <si>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t>UI40-E1-021</t>
  </si>
  <si>
    <t>UI40-E1-022</t>
  </si>
  <si>
    <t>Sistem de climatizare,  tip monosplit, 2 tevi, inclusiv compresoare inverter, functionare freon R410A, functionare in pompa de caldura, asigurand racire zonei de camere IT, compus din unitatea exterioara si unitate interioara – UE / UI, kit de racordare doua circuite frigorifice, trasee si accesorii distributie:
Unitati interioare:
- aparat montat pe perete tip mural;
- accesorii de prindere si sustinere pe perete;
- tava colectare condens;
- telecomanda setata pentru 24 ore de functionare, diagnostic defectiuni etc.;
- filtru lavabil, pentru lunga durata de functionare;
Unitatea exterioara:
- accesorii de prindere si sustinere pe perete;
- ventilator cu doua viteze;
- compresor inverter;
- atenuator de zgomot;
- baterie cu aripioare din aluminiu;
Alimentare electrica: UI / UE - 220V/50Hz
Sistemul va cuprinde si :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</si>
  <si>
    <t>Sistem de climatizare,  tip monosplit, 2 tevi, inclusiv compresoare inverter, functionare freon R410A, functionare in pompa de caldura, asigurand racire zonei de camere IT, compus din unitatea exterioara si unitate interioara – UE / UI, kit de racordare doua circuite frigorifice, trasee si accesorii distributie:
SISTEM BACK UP
Unitati interioare:
- aparat montat pe perete tip mural;
- accesorii de prindere si sustinere pe perete;
- tava colectare condens;
- telecomanda setata pentru 24 ore de functionare, diagnostic defectiuni etc.;
- filtru lavabil, pentru lunga durata de functionare;
Unitatea exterioara:
- accesorii de prindere si sustinere pe perete;
- ventilator cu doua viteze;
- compresor inverter;
- atenuator de zgomot;
- baterie cu aripioare din aluminiu;
Alimentare electrica: UI / UE - 220V/50Hz
Sistemul va cuprinde si :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  inclusiv automatizare pentru gestionare functie back-up asigurandu-se redundata.</t>
  </si>
  <si>
    <t>Sistem agrementat de inchidere si etansare rezistent la foc pentru goluri si deschideri de instalatii in pereti, placi etc cu rezistenta la foc egala cu cea a elementului strapuns, conform SR EN 1366-3 si SR EN 13501-1,2, inclusiv etichete; 
Strapungeri in elemente orizontale si verticalre de beton si  zidarie, inclusiv strapungerisi lucrari de hidroizolare in placi de beton catre exterior.</t>
  </si>
  <si>
    <t>Dimensiune nominala 1500x158mm</t>
  </si>
  <si>
    <t>EAG-05</t>
  </si>
  <si>
    <t>Dimensiune nominala 600x200mm</t>
  </si>
  <si>
    <t>UE-M-01</t>
  </si>
  <si>
    <t>VCV32-M-006
VCV32-M-007
VCV32-M-008</t>
  </si>
  <si>
    <t>UE-M-02</t>
  </si>
  <si>
    <t xml:space="preserve">VCV4-20-M-010
</t>
  </si>
  <si>
    <t>Unitatea interioara tip caseta cu refulare pe 4 directii cu profil de inaltime redus:
- Sarcina frigorifica sensibila: 2,20 kW @ tint 24°C
- Sarcina totala de incalzire: 2,50 kW @ tint 23°C</t>
  </si>
  <si>
    <t>VCV32-M-009
VCV32-M-011</t>
  </si>
  <si>
    <t>UE-E1-004</t>
  </si>
  <si>
    <t>Sistem de climatizare,  tip monosplit, 2 tevi, inclusiv compresoare inverter, functionare freon R410A, functionare in pompa de caldura, asigurand atat incalzirea cat si racirea, compus din unitatea exterioara si unitate interioara – UE / UI, kit de racordare doua circuite frigorifice, trasee si accesorii distributie:
Unitati interioare:
- aparat montat pe perete tip mural;
- accesorii de prindere si sustinere pe perete;
- tava colectare condens;
- telecomanda setata pentru 24 ore de functionare, diagnostic defectiuni etc.;
- filtru lavabil, pentru lunga durata de functionare;
Unitatea exterioara:
- accesorii de prindere si sustinere pe perete;
- ventilator cu doua viteze;
- compresor inverter;
- atenuator de zgomot;
- baterie cu aripioare din aluminiu;
Alimentare electrica: UI / UE - 220V/50Hz
Sistemul va cuprinde si :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  inclusiv automatizare pentru gestionare functie back-up asigurandu-se redundata.</t>
  </si>
  <si>
    <t>UI40-M-020</t>
  </si>
  <si>
    <t>UI40-M-018</t>
  </si>
  <si>
    <t>UE-M-004</t>
  </si>
  <si>
    <t>UE-M-005</t>
  </si>
  <si>
    <t>UE-P-01</t>
  </si>
  <si>
    <t>Unitate exterioara:
- Sarcina frigorifica totala: 26,60 [kW] @text= +40[°C];
- Sarcina totala de incalzire: 31,90 [kW] @text= -20[°C];
- Functionare continua pana la Text -25 [°C]
- Consum electic maxim 13,0 [kW]</t>
  </si>
  <si>
    <t>VCV32-P-005</t>
  </si>
  <si>
    <t>VCV4-25-P-001
VCV4-25-P-002
VCV4-25-P-003
VCV4-25-P-004
VCV4-25-P-010</t>
  </si>
  <si>
    <t>VCV4-20-P-006
VCV4-20-P-007
VCV4-20-P-008
VCV4-20-P-009</t>
  </si>
  <si>
    <t>VCV4-15-P-011</t>
  </si>
  <si>
    <t>Unitatea interioara tip caseta cu refulare pe 4 directii cu profil de inaltime redus:
- Sarcina frigorifica sensibila: 1,70 kW @ tint 24°C
- Sarcina totala de incalzire: 1,90 kW @ tint 23°C</t>
  </si>
  <si>
    <t>Unitatea interioara tip caseta cu refulare pe 4 directii cu profil de inaltime redus:
- Sarcina frigorifica sensibila: 2,80 kW @ tint 24°C
- Sarcina totala de incalzire: 3,20 kW @ tint 23°C</t>
  </si>
  <si>
    <t>UE-P-002</t>
  </si>
  <si>
    <t>UI63-P-012</t>
  </si>
  <si>
    <r>
      <rPr>
        <b/>
        <sz val="10"/>
        <color theme="1"/>
        <rFont val="Calibri"/>
        <family val="2"/>
        <scheme val="minor"/>
      </rPr>
      <t>Unitate exterioara:</t>
    </r>
    <r>
      <rPr>
        <sz val="10"/>
        <color theme="1"/>
        <rFont val="Calibri"/>
        <family val="2"/>
        <scheme val="minor"/>
      </rPr>
      <t xml:space="preserve">
- Sarcina frigorifica totala: 7.50 kW @text= +40°C;
- Sarcina incalzire totala: Na;
- Functionare continua in incalzire pana la Text -20 °C
</t>
    </r>
  </si>
  <si>
    <t>UE-P-003</t>
  </si>
  <si>
    <t>UI63-P-013</t>
  </si>
  <si>
    <t>UE-S-01</t>
  </si>
  <si>
    <t>Unitate exterioara:
- Sarcina frigorifica totala: 44,20 [kW] @text= +40[°C];
- Sarcina totala de incalzire: 50,10 [kW] @text= -20[°C];
- Functionare continua pana la Text -25 [°C]
- Consum electic maxim 18,0 [kW]</t>
  </si>
  <si>
    <t>VCV4-20-S-001</t>
  </si>
  <si>
    <t>Unitatea interioara tip caseta cu refulare pe 4 directii cu profil de inaltime redus:
- Sarcina frigorifica sensibila: 3,60 kW @ tint 24°C
- Sarcina totala de incalzire: 4,00 kW @ tint 23°C</t>
  </si>
  <si>
    <t>VCV4-40-S-003</t>
  </si>
  <si>
    <t>VCV32-S-006
VCV32-S-007
VCV32-S-008</t>
  </si>
  <si>
    <t>VCV4-32-S-002
VCV4-32-S-004
VCV4-32-S-005
VCV4-32-S-009
VCV4-32-S-010
VCV4-32-S-011
VCV4-32-S-012
VCV4-32-S-013</t>
  </si>
  <si>
    <t>VCV4-25-S-014
VCV4-25-s-015</t>
  </si>
  <si>
    <t>VCV4-15-S-016</t>
  </si>
  <si>
    <t>Unitatea interioara tip caseta cu refulare pe 4 directii cu profil de inaltime redus:
- Sarcina frigorifica sensibila: 4,50 kW @ tint 24°C
- Sarcina totala de incalzire: 5,00 kW @ tint 23°C</t>
  </si>
  <si>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Camere de cazare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Unitati interioare tip caseta cu refulare pe 4 directii:</t>
    </r>
    <r>
      <rPr>
        <sz val="10"/>
        <rFont val="Calibri"/>
        <family val="2"/>
        <scheme val="minor"/>
      </rPr>
      <t xml:space="preserve">
- aparat montat la plafon;
- accesorii de prindere si sustinere pe perete;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</si>
  <si>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Camere de cazare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 xml:space="preserve">Unitati interioare tip caseta cu refulare pe 4 directii:
</t>
    </r>
    <r>
      <rPr>
        <sz val="10"/>
        <rFont val="Calibri"/>
        <family val="2"/>
        <scheme val="minor"/>
      </rPr>
      <t xml:space="preserve">- aparat montat la plafon;
- accesorii de prindere si sustinere pe perete;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</si>
  <si>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Camere de cazare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</si>
  <si>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Camere de cazare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Unitati interioare murale:</t>
    </r>
    <r>
      <rPr>
        <sz val="10"/>
        <rFont val="Calibri"/>
        <family val="2"/>
        <scheme val="minor"/>
      </rPr>
      <t xml:space="preserve">
- aparat montat pe perete tip mural;
- accesorii de prindere si sustinere pe perete;
- tava colectare condens;
- telecomanda setata pentru 24 ore de functionare, diagnostic defectiuni etc.;
- filtru lavabil, pentru lunga durata de functionare;
</t>
    </r>
    <r>
      <rPr>
        <b/>
        <sz val="10"/>
        <rFont val="Calibri"/>
        <family val="2"/>
        <scheme val="minor"/>
      </rPr>
      <t xml:space="preserve">
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</si>
  <si>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t>WMHC-01</t>
  </si>
  <si>
    <t>WMHC-02</t>
  </si>
  <si>
    <t>WMHC-03</t>
  </si>
  <si>
    <t>WMHC-04</t>
  </si>
  <si>
    <t>WMHC</t>
  </si>
  <si>
    <r>
      <rPr>
        <b/>
        <sz val="10"/>
        <color theme="1"/>
        <rFont val="Calibri"/>
        <family val="2"/>
        <scheme val="minor"/>
      </rPr>
      <t>Convector electric mural</t>
    </r>
    <r>
      <rPr>
        <sz val="10"/>
        <color theme="1"/>
        <rFont val="Calibri"/>
        <family val="2"/>
        <scheme val="minor"/>
      </rPr>
      <t xml:space="preserve"> pentru montaj pe perete conform SR EN 442, complet cu acesorii de montaj si fixare, prevazut cu termostat reglabil digital, elemente siguranta si protectie, alimentare electrica 230V 50Hz 1~, IP24: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</si>
  <si>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Sarcina termica utila: 500 W
Alimentare electrica: 220 V/50 Hz</t>
  </si>
  <si>
    <t>Sarcina termica utila: 1000 W
Alimentare electrica: 220 V/50 Hz</t>
  </si>
  <si>
    <t>Sarcina termica utila: 1500 W
Alimentare electrica: 220 V/50 Hz</t>
  </si>
  <si>
    <t>Sarcina termica utila: 2000 W
Alimentare electrica: 220 V/50 Hz</t>
  </si>
  <si>
    <r>
      <rPr>
        <b/>
        <sz val="10"/>
        <color theme="1"/>
        <rFont val="Calibri"/>
        <family val="2"/>
        <scheme val="minor"/>
      </rPr>
      <t>Convector electric mural</t>
    </r>
    <r>
      <rPr>
        <sz val="10"/>
        <color theme="1"/>
        <rFont val="Calibri"/>
        <family val="2"/>
        <scheme val="minor"/>
      </rPr>
      <t xml:space="preserve"> </t>
    </r>
    <r>
      <rPr>
        <b/>
        <sz val="10"/>
        <color theme="1"/>
        <rFont val="Calibri"/>
        <family val="2"/>
        <scheme val="minor"/>
      </rPr>
      <t xml:space="preserve">tip port prosop, </t>
    </r>
    <r>
      <rPr>
        <sz val="10"/>
        <color theme="1"/>
        <rFont val="Calibri"/>
        <family val="2"/>
        <scheme val="minor"/>
      </rPr>
      <t>pentru montaj pe perete conform SR EN 442, complet cu acesorii de montaj si fixare, prevazut cu termostat reglabil digital, elemente siguranta si protectie, alimentare electrica 230V 50Hz 1~, IP24: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</si>
  <si>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WMTW-02</t>
  </si>
  <si>
    <t>Sarcina termica utila: 750 W
Alimentare electrica: 220 V/50 Hz</t>
  </si>
  <si>
    <t>UE-S-002</t>
  </si>
  <si>
    <r>
      <t xml:space="preserve">Sistem de climatizare, cu recuperare de caldura tip VRF/VRV IV, 2 tevi, inclusiv compresoare inverter, functionare freon R410A, asigurare racire si incalzirea, optimizat pentru incalzirein conditii ambientale scazute, compus din unitatea exterioara si unitati de conexiune si control baterii DX centrala de tratare aer, elemente de conexiune ramuri (revnet), trasee si accesorii distributie:
</t>
    </r>
    <r>
      <rPr>
        <b/>
        <sz val="10"/>
        <color theme="1"/>
        <rFont val="Calibri"/>
        <family val="2"/>
        <scheme val="minor"/>
      </rPr>
      <t>Particulatitati sistem:</t>
    </r>
    <r>
      <rPr>
        <sz val="10"/>
        <color theme="1"/>
        <rFont val="Calibri"/>
        <family val="2"/>
        <scheme val="minor"/>
      </rPr>
      <t xml:space="preserve">
- Sistem de climatizare de deservire baterii in detenta directa Centrala de Tratare Aer
- Zona deservita - Fitness / Gym SUbsol
- Agent frigorific 410A,
</t>
    </r>
    <r>
      <rPr>
        <b/>
        <sz val="10"/>
        <color theme="1"/>
        <rFont val="Calibri"/>
        <family val="2"/>
        <scheme val="minor"/>
      </rPr>
      <t>Unitati exterioara</t>
    </r>
    <r>
      <rPr>
        <sz val="10"/>
        <color theme="1"/>
        <rFont val="Calibri"/>
        <family val="2"/>
        <scheme val="minor"/>
      </rPr>
      <t xml:space="preserve">
- Tehnologie VRV IV, cu temperatura variabila a agentului frigorific,
- Capacitate de încălzire stabilă până la -15°C,
- Interval extins de funcționare până la -25°C la încălzire,
</t>
    </r>
    <r>
      <rPr>
        <b/>
        <sz val="10"/>
        <color theme="1"/>
        <rFont val="Calibri"/>
        <family val="2"/>
        <scheme val="minor"/>
      </rPr>
      <t>Sistemul va cuprinde si :</t>
    </r>
    <r>
      <rPr>
        <sz val="10"/>
        <color theme="1"/>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t>
    </r>
  </si>
  <si>
    <t>Unitate exterioara:
- Unitate deservita - AHU-S-01
- Sarcina frigorifica totala: 21,00 kW @text= +40°C;
- Sarcina totala de incalzire: 17,00 kW @text= -20°C;
- Functionare continua pana la Text -25 °C</t>
  </si>
  <si>
    <t>Perdea electrica de aer, inaltime de montaj fata de pardoseala fininta Hm=+3.2m,
dimensiuni 2068 x 256 x 458mm, alimentare electrica 400V-3ph-50Hz, P=16kW,
I=23.1A, debit de aer vehiculat (min/max) 2500m3/h, greutate 251kg</t>
  </si>
  <si>
    <t>HAC-P-001
HAC-P-002</t>
  </si>
  <si>
    <r>
      <rPr>
        <b/>
        <sz val="10"/>
        <color theme="1"/>
        <rFont val="Calibri"/>
        <family val="2"/>
        <scheme val="minor"/>
      </rPr>
      <t>Perdea de aer</t>
    </r>
    <r>
      <rPr>
        <sz val="10"/>
        <color theme="1"/>
        <rFont val="Calibri"/>
        <family val="2"/>
        <scheme val="minor"/>
      </rPr>
      <t>, pentru montaj  orizontal, aparent, omplet cu acesorii de montaj si fixare, prevazut cu termostat reglabil digital, elemente siguranta si protectie, alimentare electrica 400V 50Hz 1~, IP24: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</si>
  <si>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Dimensiune nominala Lxh: 400x200mm</t>
  </si>
  <si>
    <t>Dimensiune nominala Ø: 100 mm</t>
  </si>
  <si>
    <t>Dimensiune nominala Ø:100mm</t>
  </si>
  <si>
    <t>• Ventilator evacuare aer viciat grupuri sanitare
• Carcasa din tabla otel galvanizat; Panou control viteza, temporizator, senzor temperatura si umiditate inclusiv clapeta de sens etansa
• Min. 3 trepte viteza; Functionare debit constant;
• Debit nominal: 100 m3/h
• ΔP: 100 Pa
•  Nivel presiune sonora: 39 dB(A) @ 3m, aspiratie, max. 45 dB(A) nivel incapere
• Dimensiune DxL: Ø125x215mm
• Temp. Operare -20°C...+40°C
• Putere electrica: 0,15 kW / 230 V; Grad protectie IP44</t>
  </si>
  <si>
    <r>
      <t>Ventilator evacuare aer viciat:</t>
    </r>
    <r>
      <rPr>
        <sz val="10"/>
        <color theme="1"/>
        <rFont val="Calibri"/>
        <family val="2"/>
        <scheme val="minor"/>
      </rPr>
      <t xml:space="preserve">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</si>
  <si>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VE-14-001
VE-14-002
VE-14-006</t>
  </si>
  <si>
    <r>
      <t xml:space="preserve">Ventilator evacuare aer viciat Turela acoperis
</t>
    </r>
    <r>
      <rPr>
        <sz val="10"/>
        <color theme="1"/>
        <rFont val="Calibri"/>
        <family val="2"/>
        <scheme val="minor"/>
      </rPr>
      <t>Turatie variabila controlata electronic EC, 0-10 V; 
Functionare evacuare aer viciat functie de debite multiple grupuri sanitare (ventilatoare individuale fiecare grup sanitar);
Controlul ventilatorului prin variatia frecventei VFD pentru control debit variabil de aer;
Senzori presotate diferentiale si sistem integrat de gestiune si control
Mentinere debit minim evacuare
Carcasa din tabla otel galvanizat, izolat acustic, constructie nivel redus zgomot, atenuatoare zgomot racord aspiratie si refulare, racorduri flexibile;
Piesa trecere etansa acoperis/terasa hidroizolanta
Debit nominal: 1400 m3/h
ΔP: 200 Pa
Nivel presiune sonora: 40 dB(A) @ 1.5m, aspiratie, treapta viteza debit max., max. 37 dB(A) nivel incapere grupuri sanitare
Dimensiune Dxh: Ø725x700mm
Temp. Operare -20°C...+40°C; Clasa Coroziune C3 (exterior)
Putere electrica: 0,50 kW / 230 V; Grad protectie IP65</t>
    </r>
  </si>
  <si>
    <r>
      <t xml:space="preserve">Ventilator evacuare aer viciat Turela acoperis
</t>
    </r>
    <r>
      <rPr>
        <sz val="10"/>
        <color theme="1"/>
        <rFont val="Calibri"/>
        <family val="2"/>
        <scheme val="minor"/>
      </rPr>
      <t>Turatie variabila controlata electronic EC, 0-10 V; 
Functionare evacuare aer viciat functie de debite multiple grupuri sanitare (ventilatoare individuale fiecare grup sanitar);
Controlul ventilatorului prin variatia frecventei VFD pentru control debit variabil de aer;
Senzori presotate diferentiale si sistem integrat de gestiune si control
Mentinere debit minim evacuare
Carcasa din tabla otel galvanizat, izolat acustic, constructie nivel redus zgomot, atenuatoare zgomot racord aspiratie si refulare, racorduri flexibile;
Piesa trecere etansa acoperis/terasa hidroizolanta
Debit nominal: 1300 m3/h
ΔP: 185 Pa
Nivel presiune sonora: 40 dB(A) @ 1.5m, aspiratie, treapta viteza debit max., max. 37 dB(A) nivel incapere grupuri sanitare
Dimensiune Dxh: Ø725x700mm
Temp. Operare -20°C...+40°C; Clasa Coroziune C3 (exterior)
Putere electrica: 0,50 kW / 230 V; Grad protectie IP65</t>
    </r>
  </si>
  <si>
    <t>VE-14-003
VE-14-004
VE-14-005
VE-ET-002</t>
  </si>
  <si>
    <t>VE-ET-001</t>
  </si>
  <si>
    <r>
      <t xml:space="preserve">Ventilator evacuare aer viciat Turela acoperis
</t>
    </r>
    <r>
      <rPr>
        <sz val="10"/>
        <color theme="1"/>
        <rFont val="Calibri"/>
        <family val="2"/>
        <scheme val="minor"/>
      </rPr>
      <t>Turatie variabila controlata electronic EC, 0-10 V; 
Functionare evacuare aer viciat functie de debite multiple grupuri sanitare (ventilatoare individuale fiecare grup sanitar);
Controlul ventilatorului prin variatia frecventei VFD pentru control debit variabil de aer;
Senzori presotate diferentiale si sistem integrat de gestiune si control
Mentinere debit minim evacuare
Carcasa din tabla otel galvanizat, izolat acustic, constructie nivel redus zgomot, atenuatoare zgomot racord aspiratie si refulare, racorduri flexibile;
Piesa trecere etansa acoperis/terasa hidroizolanta
Debit nominal: 1500 m3/h
ΔP: 200 Pa
Nivel presiune sonora: 40 dB(A) @ 1.5m, aspiratie, treapta viteza debit max., max. 37 dB(A) nivel incapere grupuri sanitare
Dimensiune Dxh: Ø725x700mm
Temp. Operare -20°C...+40°C; Clasa Coroziune C3 (exterior)
Putere electrica: 0,50 kW / 230 V; Grad protectie IP65</t>
    </r>
  </si>
  <si>
    <t>VE-ET-003</t>
  </si>
  <si>
    <r>
      <t xml:space="preserve">Ventilator evacuare aer viciat Turela acoperis
</t>
    </r>
    <r>
      <rPr>
        <sz val="10"/>
        <color theme="1"/>
        <rFont val="Calibri"/>
        <family val="2"/>
        <scheme val="minor"/>
      </rPr>
      <t>Turatie variabila controlata electronic EC, 0-10 V; 
Functionare evacuare aer viciat functie de debite multiple grupuri sanitare (ventilatoare individuale fiecare grup sanitar);
Controlul ventilatorului prin variatia frecventei VFD pentru control debit variabil de aer;
Senzori presotate diferentiale si sistem integrat de gestiune si control
Mentinere debit minim evacuare
Carcasa din tabla otel galvanizat, izolat acustic, constructie nivel redus zgomot, atenuatoare zgomot racord aspiratie si refulare, racorduri flexibile;
Piesa trecere etansa acoperis/terasa hidroizolanta
Debit nominal: 1560 m3/h
ΔP: 200 Pa
Nivel presiune sonora: 40 dB(A) @ 1.5m, aspiratie, treapta viteza debit max., max. 37 dB(A) nivel incapere grupuri sanitare
Dimensiune Dxh: Ø725x700mm
Temp. Operare -20°C...+40°C; Clasa Coroziune C3 (exterior)
Putere electrica: 0,50 kW / 230 V; Grad protectie IP65</t>
    </r>
  </si>
  <si>
    <t>• Ventilator evacuare aer viciat grupuri sanitare
• Carcasa din tabla otel galvanizat; Panou control viteza, temporizator, senzor temperatura si umiditate inclusiv clapeta de sens etansa
• Min. 3 trepte viteza; Functionare debit constant;
• Debit nominal: 160 m3/h
• ΔP: 100 Pa
•  Nivel presiune sonora: 39 dB(A) @ 3m, aspiratie, max. 45 dB(A) nivel incapere
• Dimensiune DxL: Ø125x215mm
• Temp. Operare -20°C...+40°C
• Putere electrica: 0,15 kW / 230 V; Grad protectie IP44</t>
  </si>
  <si>
    <r>
      <t xml:space="preserve">Centrala de ventilare aer extra-plata,  montaj interior, plafon suspendat, min. Clasa A/B Eurovent Ecodesign 2018 eficienta avand:
• Configuratie orizontala plafon suspendat 100% aer proaspat;
• Registre de inchidere cu servomotor (introducere/evacuare), revenire arc, (2 buc.)
• Racorduri flexibile cu flanse racord circulare tubulatura (4 buc.)
• Filtre aer proaspat / evacuat: F8 / F5 (acces lateral)
• Recuperator caldura tip recuperator cu placi extra-plat de inalta eficienta eficienta min. 75 [%], cu clapete motorizate control proportional  by-pass 0...10 V
</t>
    </r>
    <r>
      <rPr>
        <sz val="10"/>
        <rFont val="Calibri"/>
        <family val="2"/>
        <scheme val="minor"/>
      </rPr>
      <t>• Grup de ventilare introducere cu VFD: 2800 [m3/h]; ΔP=200 [Pa] extern
• Grup de ventilare evacuare cu VFD: 2155 [m3/h]; ΔP=200 [Pa] extern
• Baterie de incalzire in detenta directa: 14,5 [kW];  Tref=+24 [°C];
• Baterie de racire in detenta directa: 15,50 [kW];  Tref=+24 [°C];
• Amortizoare zgomot introducere / evacuare; racord Ø250mm; L=900mm;
• Statie de masura debit aer, interconectata cu clapete motorizate Tenants
• Nivel max. presiune sonora: max.40 dB(A); 
• Tablou electric complet de forta si automatizare (comanda si control centralizat electronic) inclusiv interconectare cu BMS
• Temp. operare -20°C...+40°C;
• Dimensiuni Lxlxh: 2200x1450x350 mm
• Masa: 311 kg
• Putere electrica: 3 kW / 230 V; Grad protectie IP44
• Inclusiv unitate exterioara DX, conducte de legatura si elemente de comanda.</t>
    </r>
  </si>
  <si>
    <t>AHU-S-001</t>
  </si>
  <si>
    <r>
      <t xml:space="preserve">Izolat termic continuu cu secțiuni rigide prefabricate de vata minerala </t>
    </r>
    <r>
      <rPr>
        <b/>
        <sz val="10"/>
        <color theme="1"/>
        <rFont val="Calibri"/>
        <family val="2"/>
        <scheme val="minor"/>
      </rPr>
      <t>50mm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nyon la 450mm distanta, imbinari cu benzi autoadezive aluminiu, inclusiv protectie mecanica izolatie de tip Jaketing.</t>
    </r>
  </si>
  <si>
    <t>Modernizare si reabilitarea energetica a Centrului de pregatire si refacere/recuperare a capacitatii de munca Diana - Saturn, Mangalia, Jud. Constanta.</t>
  </si>
  <si>
    <t>INSTALATII DE CLIMATIZARE - CORP C1</t>
  </si>
  <si>
    <t>INSTALATII DE VENTILARE - CORP C1</t>
  </si>
  <si>
    <t>INSTALATII TERMICE - CORP C1</t>
  </si>
  <si>
    <t>UI20-E1-001
UI20-E1-002
UI20-E1-003
UI20-E1-004
UI20-E1-005
UI20-E1-006
UI20-E1-007
UI20-E1-008
UI20-E1-009</t>
  </si>
  <si>
    <t>VRF/VRV</t>
  </si>
  <si>
    <t>UI20-M-001
UI20-M-002
UI20-M-003
UI20-M-004
VCV20-M-005</t>
  </si>
  <si>
    <r>
      <rPr>
        <b/>
        <sz val="10"/>
        <color theme="1"/>
        <rFont val="Calibri"/>
        <family val="2"/>
        <scheme val="minor"/>
      </rPr>
      <t>Unitatea interioara murala cu montaj suspendat:</t>
    </r>
    <r>
      <rPr>
        <sz val="10"/>
        <color theme="1"/>
        <rFont val="Calibri"/>
        <family val="2"/>
        <scheme val="minor"/>
      </rPr>
      <t xml:space="preserve">
- Sarcina frigorifica totala: 2.90 kW @text= +40°C;
- Sarcina incalzire totala: Na;
- Functionare continua in incalzire pana la Text -20 °C
</t>
    </r>
  </si>
  <si>
    <t>UI20-M-012
UI20-M-013
UI20-M-014
UI20-M-015
UI20-M-016
UI20-M-017</t>
  </si>
  <si>
    <r>
      <rPr>
        <b/>
        <sz val="10"/>
        <rFont val="Calibri"/>
        <family val="2"/>
        <scheme val="minor"/>
      </rPr>
      <t>Unitatea interioara murala cu montaj suspendat:</t>
    </r>
    <r>
      <rPr>
        <sz val="10"/>
        <rFont val="Calibri"/>
        <family val="2"/>
        <scheme val="minor"/>
      </rPr>
      <t xml:space="preserve">
- Sarcina frigorifica sensibila: 2,20 kW @ tint 24°C
- Sarcina totala de incalzire: 2,50 kW @ tint 23°C</t>
    </r>
  </si>
  <si>
    <r>
      <rPr>
        <b/>
        <sz val="10"/>
        <rFont val="Calibri"/>
        <family val="2"/>
        <scheme val="minor"/>
      </rPr>
      <t>Unitatea interioara de tubulatura:</t>
    </r>
    <r>
      <rPr>
        <sz val="10"/>
        <rFont val="Calibri"/>
        <family val="2"/>
        <scheme val="minor"/>
      </rPr>
      <t xml:space="preserve">
- Sarcina frigorifica sensibila: 3,60 kW @ tint 24°C
- Sarcina totala de incalzire: 4,00 kW @ tint 23°C</t>
    </r>
  </si>
  <si>
    <r>
      <rPr>
        <b/>
        <sz val="10"/>
        <rFont val="Calibri"/>
        <family val="2"/>
        <scheme val="minor"/>
      </rPr>
      <t>Unitatea interioara tip caseta cu refulare pe 4 directii cu profil de inaltime redus:</t>
    </r>
    <r>
      <rPr>
        <sz val="10"/>
        <rFont val="Calibri"/>
        <family val="2"/>
        <scheme val="minor"/>
      </rPr>
      <t xml:space="preserve">
- Sarcina frigorifica sensibila: 2,20 kW @ tint 24°C
- Sarcina totala de incalzire: 2,50 kW @ tint 23°C</t>
    </r>
  </si>
  <si>
    <r>
      <rPr>
        <b/>
        <sz val="10"/>
        <color theme="1"/>
        <rFont val="Calibri"/>
        <family val="2"/>
        <scheme val="minor"/>
      </rPr>
      <t>Unitate exterioara:</t>
    </r>
    <r>
      <rPr>
        <sz val="10"/>
        <color theme="1"/>
        <rFont val="Calibri"/>
        <family val="2"/>
        <scheme val="minor"/>
      </rPr>
      <t xml:space="preserve">
- Sarcina frigorifica totala: 22,50 [kW] @text= +40[°C];
- Sarcina totala de incalzire: 26,90 [kW] @text= -20[°C];
- Functionare continua pana la Text -25 [°C]
- Consum electic maxim 10,5 [kW]</t>
    </r>
  </si>
  <si>
    <r>
      <rPr>
        <b/>
        <sz val="10"/>
        <rFont val="Calibri"/>
        <family val="2"/>
        <scheme val="minor"/>
      </rPr>
      <t>Unitatea interioara murala cu montaj suspendat:</t>
    </r>
    <r>
      <rPr>
        <sz val="10"/>
        <rFont val="Calibri"/>
        <family val="2"/>
        <scheme val="minor"/>
      </rPr>
      <t xml:space="preserve">
- Sarcina frigorifica sensibila: 4,50 kW @ tint 24°C
- Sarcina totala de incalzire: 5,00 kW @ tint 23°C</t>
    </r>
  </si>
  <si>
    <r>
      <rPr>
        <b/>
        <sz val="10"/>
        <color theme="1"/>
        <rFont val="Calibri"/>
        <family val="2"/>
        <scheme val="minor"/>
      </rPr>
      <t>Unitate exterioara:</t>
    </r>
    <r>
      <rPr>
        <sz val="10"/>
        <color theme="1"/>
        <rFont val="Calibri"/>
        <family val="2"/>
        <scheme val="minor"/>
      </rPr>
      <t xml:space="preserve">
- Sarcina frigorifica totala: 2.90 kW @text= +40°C;
- Sarcina incalzire totala: 3.70 kW @text= -15°C;
- Functionare continua in incalzire pana la Text -20 °C</t>
    </r>
  </si>
  <si>
    <r>
      <rPr>
        <b/>
        <sz val="10"/>
        <color theme="1"/>
        <rFont val="Calibri"/>
        <family val="2"/>
        <scheme val="minor"/>
      </rPr>
      <t>Unitate exterioara:</t>
    </r>
    <r>
      <rPr>
        <sz val="10"/>
        <color theme="1"/>
        <rFont val="Calibri"/>
        <family val="2"/>
        <scheme val="minor"/>
      </rPr>
      <t xml:space="preserve">
- Sarcina frigorifica totala: 7.10 kW @text= +40°C;
- Sarcina incalzire totala: Na;</t>
    </r>
  </si>
  <si>
    <r>
      <rPr>
        <b/>
        <sz val="10"/>
        <color theme="1"/>
        <rFont val="Calibri"/>
        <family val="2"/>
        <scheme val="minor"/>
      </rPr>
      <t>Unitate exterioara:</t>
    </r>
    <r>
      <rPr>
        <sz val="10"/>
        <color theme="1"/>
        <rFont val="Calibri"/>
        <family val="2"/>
        <scheme val="minor"/>
      </rPr>
      <t xml:space="preserve">
- Sarcina frigorifica totala: 7.50 kW @text= +40°C;
- Sarcina incalzire totala: Na;
- Functionare continua in incalzire pana la Text -20 °C</t>
    </r>
  </si>
  <si>
    <r>
      <rPr>
        <b/>
        <sz val="9"/>
        <color theme="1"/>
        <rFont val="Calibri"/>
        <family val="2"/>
        <scheme val="minor"/>
      </rPr>
      <t xml:space="preserve">Grila rectangulara de extractie aer </t>
    </r>
    <r>
      <rPr>
        <sz val="9"/>
        <color theme="1"/>
        <rFont val="Calibri"/>
        <family val="2"/>
        <scheme val="minor"/>
      </rPr>
      <t>din otel cu lamele cu dubla deflexie,  cutie plenum, arie libera min 85 %, cu rame si cadre de montare, accesorii montare si etansare, avand urmatoarele caracteristici tehnice:</t>
    </r>
  </si>
  <si>
    <t>CENTRALIZATOR INSTALATII DE INCALZIRE, VENTILARE SI CLIMATIZARE CORP C1</t>
  </si>
  <si>
    <t>UE-P-004</t>
  </si>
  <si>
    <t>VCV1-63-P-014
VCV1-63-P-015</t>
  </si>
  <si>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Coridor C1-C2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tip caseta cu refulare pe o directie:
</t>
    </r>
    <r>
      <rPr>
        <sz val="10"/>
        <rFont val="Calibri"/>
        <family val="2"/>
        <scheme val="minor"/>
      </rPr>
      <t xml:space="preserve">- aparat montat la plafon;
- accesorii de prindere si sustinere pe perete;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</si>
  <si>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rPr>
        <b/>
        <sz val="10"/>
        <color theme="1"/>
        <rFont val="Calibri"/>
        <family val="2"/>
        <scheme val="minor"/>
      </rPr>
      <t>Unitate exterioara:</t>
    </r>
    <r>
      <rPr>
        <sz val="10"/>
        <color theme="1"/>
        <rFont val="Calibri"/>
        <family val="2"/>
        <scheme val="minor"/>
      </rPr>
      <t xml:space="preserve">
- Sarcina frigorifica totala: 12,00 [kW] @text= +40[°C];
- Sarcina totala de incalzire: 14,00 [kW] @text= -20[°C];
- Functionare continua pana la Text -25 [°C]
- Consum electic maxim 6,00 [kW]</t>
    </r>
  </si>
  <si>
    <r>
      <rPr>
        <b/>
        <sz val="10"/>
        <color theme="1"/>
        <rFont val="Calibri"/>
        <family val="2"/>
        <scheme val="minor"/>
      </rPr>
      <t>Unitatea interioara tip caseta cu refulare pe o directie cu profil de inaltime redus:</t>
    </r>
    <r>
      <rPr>
        <sz val="10"/>
        <color theme="1"/>
        <rFont val="Calibri"/>
        <family val="2"/>
        <scheme val="minor"/>
      </rPr>
      <t xml:space="preserve">
- Sarcina frigorifica sensibila: 6,00 kW @ tint 24°C
- Sarcina totala de incalzire: 7,40 kW @ tint 23°C</t>
    </r>
  </si>
  <si>
    <t>UE-14-01</t>
  </si>
  <si>
    <t>Unitate exterioara:
- Sarcina frigorifica totala: 12,50 [kW] @text= +40[°C];
- Sarcina totala de incalzire: 10,00 [kW] @text= -20[°C];
- Functionare continua pana la Text -25 [°C]
- Consum electic maxim 4,0 [kW]</t>
  </si>
  <si>
    <t>VCV32-14-001
VCV32-14-002
VCV32-14-003</t>
  </si>
  <si>
    <r>
      <t>1.</t>
    </r>
    <r>
      <rPr>
        <sz val="7"/>
        <color theme="1"/>
        <rFont val="Times New Roman"/>
        <family val="1"/>
      </rPr>
      <t xml:space="preserve">      </t>
    </r>
    <r>
      <rPr>
        <sz val="10"/>
        <color theme="1"/>
        <rFont val="Arial"/>
        <family val="2"/>
      </rPr>
      <t>Prezenta lista de cantitati a fost intocmita in conformitate cu planurile, schemele si documentatiile anexe, si se considera ca Antreprenorul a inclus toate costurile si elementele suplimentare care vor fi necesare indeplinirii cerintelor contractuale.</t>
    </r>
  </si>
  <si>
    <r>
      <t>2.</t>
    </r>
    <r>
      <rPr>
        <sz val="7"/>
        <color theme="1"/>
        <rFont val="Times New Roman"/>
        <family val="1"/>
      </rPr>
      <t xml:space="preserve">      </t>
    </r>
    <r>
      <rPr>
        <sz val="10"/>
        <color theme="1"/>
        <rFont val="Arial"/>
        <family val="2"/>
      </rPr>
      <t xml:space="preserve">Prezenta lista de cantitati nu este exhaustiva si se va consulta numai împreună cu toata documentatia (parti scrise si desenate) aferenta tuturor specialitatilor de instalatii, arhitectura, structura si utilitati parte a lucrarilor pentru acest proiect, inclusiv cu cerintele Clientului, programul general al lucrarilor si cu cerintele si normele legale in vigoare. Toate documentele sunt complementare si daca orice element sau cerinta este inclusa in oricare dintre ele, se vor considera incluse in toate documentele. </t>
    </r>
  </si>
  <si>
    <r>
      <t>5.</t>
    </r>
    <r>
      <rPr>
        <sz val="7"/>
        <color theme="1"/>
        <rFont val="Times New Roman"/>
        <family val="1"/>
      </rPr>
      <t xml:space="preserve">      </t>
    </r>
    <r>
      <rPr>
        <sz val="10"/>
        <color theme="1"/>
        <rFont val="Arial"/>
        <family val="2"/>
      </rPr>
      <t xml:space="preserve">Antreprenorul va include obligatoriu in oferta de pret toate materialele si activitatile necesare (directe, indirecte, conexe), sisteme, elemente, accesorii, fitting-uri, piese de legatura, sisteme sustinere, fixare, imbinare, etansare, penetrare si etansare rezistente la foc / apa, materiale consumabile, transport, depozitare, protejare, asamblare, uzinare, fabricare, montaj, punerea in opera si functiune, testare, probare si comisionare, agrementare (daca este cazul), rezerve, garantie, supervizare, administrare, unelte, echipamente, cheltuieli generale, profit si toate costurile si cheltuielile necesare in vederea respectarii obligatiilor si cerintelor contractuale. </t>
    </r>
  </si>
  <si>
    <r>
      <t>6.</t>
    </r>
    <r>
      <rPr>
        <sz val="7"/>
        <color theme="1"/>
        <rFont val="Times New Roman"/>
        <family val="1"/>
      </rPr>
      <t xml:space="preserve">      </t>
    </r>
    <r>
      <rPr>
        <sz val="10"/>
        <color theme="1"/>
        <rFont val="Arial"/>
        <family val="2"/>
      </rPr>
      <t>Evaluarea cantitatilor nu include pierderi tehnologice. Acestea vor fi apreciate de catre Antreprenor si vor fi incluse in preturile unitare la articolele corespunzatoare</t>
    </r>
  </si>
  <si>
    <t>7. Echipamentele amplasate la exterior, vor fi cel putin clasa de coroziune medie C3, iar echipamentele ce deservesc spatiul piscinei vor fi clasa de coroziune C4 atat in interior cat si in exterior.</t>
  </si>
  <si>
    <r>
      <t>6.</t>
    </r>
    <r>
      <rPr>
        <sz val="7"/>
        <color theme="1"/>
        <rFont val="Times New Roman"/>
        <family val="1"/>
      </rPr>
      <t> </t>
    </r>
    <r>
      <rPr>
        <sz val="10"/>
        <color theme="1"/>
        <rFont val="Arial"/>
        <family val="2"/>
      </rPr>
      <t>Evaluarea cantitatilor nu include pierderi tehnologice. Acestea vor fi apreciate de catre Antreprenor si vor fi incluse in preturile unitare la articolele corespunzatoare</t>
    </r>
  </si>
  <si>
    <r>
      <t>5.</t>
    </r>
    <r>
      <rPr>
        <sz val="7"/>
        <color theme="1"/>
        <rFont val="Times New Roman"/>
        <family val="1"/>
      </rPr>
      <t> </t>
    </r>
    <r>
      <rPr>
        <sz val="10"/>
        <color theme="1"/>
        <rFont val="Arial"/>
        <family val="2"/>
      </rPr>
      <t xml:space="preserve">Antreprenorul va include obligatoriu in oferta de pret toate materialele si activitatile necesare (directe, indirecte, conexe), sisteme, elemente, accesorii, fitting-uri, piese de legatura, sisteme sustinere, fixare, imbinare, etansare, penetrare si etansare rezistente la foc / apa, materiale consumabile, transport, depozitare, protejare, asamblare, uzinare, fabricare, montaj, punerea in opera si functiune, testare, probare si comisionare, agrementare (daca este cazul), rezerve, garantie, supervizare, administrare, unelte, echipamente, cheltuieli generale, profit si toate costurile si cheltuielile necesare in vederea respectarii obligatiilor si cerintelor contractuale.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</si>
</sst>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 &quot;lei&quot;;\-#,##0\ &quot;lei&quot;"/>
    <numFmt numFmtId="165" formatCode="_-* #,##0.00_-;\-* #,##0.00_-;_-* &quot;-&quot;??_-;_-@_-"/>
    <numFmt numFmtId="166" formatCode="0;\-0;&quot;-&quot;;@"/>
    <numFmt numFmtId="167" formatCode="_(* #,##0.00_);_(* \(#,##0.00\);_(* \-??_);_(@_)"/>
    <numFmt numFmtId="168" formatCode="0000"/>
    <numFmt numFmtId="169" formatCode="_-* #,##0.00\ _X_D_R_-;\-* #,##0.00\ _X_D_R_-;_-* &quot;-&quot;??\ _X_D_R_-;_-@_-"/>
    <numFmt numFmtId="170" formatCode="_-* #,##0.00\ _l_e_i_-;\-* #,##0.00\ _l_e_i_-;_-* &quot;-&quot;??\ _l_e_i_-;_-@_-"/>
    <numFmt numFmtId="171" formatCode="_-* #,##0.0\ _l_e_i_-;\-* #,##0.0\ _l_e_i_-;_-* &quot;-&quot;??\ _l_e_i_-;_-@_-"/>
    <numFmt numFmtId="172" formatCode="yyyy/mm/dd;@"/>
  </numFmts>
  <fonts count="86">
    <font>
      <sz val="11"/>
      <color theme="1"/>
      <name val="Calibri"/>
      <family val="2"/>
      <scheme val="minor"/>
    </font>
    <font>
      <sz val="11"/>
      <color theme="1"/>
      <name val="Calibri"/>
      <family val="2"/>
      <charset val="238"/>
      <scheme val="minor"/>
    </font>
    <font>
      <sz val="11"/>
      <color theme="1"/>
      <name val="Calibri"/>
      <family val="2"/>
      <charset val="238"/>
      <scheme val="minor"/>
    </font>
    <font>
      <sz val="10"/>
      <name val="Arial"/>
      <family val="2"/>
    </font>
    <font>
      <sz val="11"/>
      <name val="Calibri"/>
      <family val="2"/>
      <scheme val="minor"/>
    </font>
    <font>
      <b/>
      <sz val="11"/>
      <name val="Calibri"/>
      <family val="2"/>
      <scheme val="minor"/>
    </font>
    <font>
      <b/>
      <sz val="12"/>
      <color indexed="9"/>
      <name val="Calibri"/>
      <family val="2"/>
      <scheme val="minor"/>
    </font>
    <font>
      <sz val="12"/>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8"/>
      <name val="Calibri"/>
      <family val="2"/>
      <scheme val="minor"/>
    </font>
    <font>
      <sz val="11"/>
      <color rgb="FFFF0000"/>
      <name val="Calibri"/>
      <family val="2"/>
      <scheme val="minor"/>
    </font>
    <font>
      <sz val="10"/>
      <color theme="1"/>
      <name val="Arial"/>
      <family val="2"/>
    </font>
    <font>
      <vertAlign val="superscript"/>
      <sz val="10"/>
      <color theme="1"/>
      <name val="Calibri"/>
      <family val="2"/>
      <scheme val="minor"/>
    </font>
    <font>
      <b/>
      <sz val="28"/>
      <name val="Arial"/>
      <family val="2"/>
    </font>
    <font>
      <sz val="7"/>
      <color theme="1"/>
      <name val="Times New Roman"/>
      <family val="1"/>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font>
    <font>
      <sz val="10"/>
      <name val="Arial"/>
      <family val="2"/>
      <charset val="238"/>
    </font>
    <font>
      <u/>
      <sz val="10"/>
      <color indexed="12"/>
      <name val="Arial"/>
      <family val="2"/>
    </font>
    <font>
      <sz val="11"/>
      <color theme="1"/>
      <name val="Calibri"/>
      <family val="2"/>
      <charset val="238"/>
      <scheme val="minor"/>
    </font>
    <font>
      <sz val="10"/>
      <name val="Tahoma"/>
      <family val="2"/>
    </font>
    <font>
      <sz val="11"/>
      <color theme="1"/>
      <name val="Calibri"/>
      <family val="2"/>
      <charset val="162"/>
      <scheme val="minor"/>
    </font>
    <font>
      <sz val="11"/>
      <color indexed="8"/>
      <name val="Calibri"/>
      <family val="2"/>
      <charset val="238"/>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MS Sans Serif"/>
      <family val="2"/>
    </font>
    <font>
      <sz val="10"/>
      <name val="MS Sans Serif"/>
      <family val="2"/>
      <charset val="238"/>
    </font>
    <font>
      <u/>
      <sz val="10"/>
      <color indexed="12"/>
      <name val="MS Sans Serif"/>
      <family val="2"/>
    </font>
    <font>
      <sz val="12"/>
      <name val="TimesNewRom"/>
      <family val="1"/>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charset val="238"/>
      <scheme val="minor"/>
    </font>
    <font>
      <sz val="12"/>
      <color rgb="FF3F3F76"/>
      <name val="Arial"/>
      <family val="2"/>
    </font>
    <font>
      <sz val="12"/>
      <color rgb="FFFA7D00"/>
      <name val="Arial"/>
      <family val="2"/>
    </font>
    <font>
      <sz val="11"/>
      <color rgb="FF9C6500"/>
      <name val="Calibri"/>
      <family val="2"/>
      <scheme val="minor"/>
    </font>
    <font>
      <sz val="12"/>
      <color rgb="FF9C6500"/>
      <name val="Arial"/>
      <family val="2"/>
    </font>
    <font>
      <b/>
      <sz val="12"/>
      <color rgb="FF3F3F3F"/>
      <name val="Arial"/>
      <family val="2"/>
    </font>
    <font>
      <b/>
      <sz val="18"/>
      <color theme="3"/>
      <name val="Calibri Light"/>
      <family val="2"/>
      <scheme val="major"/>
    </font>
    <font>
      <b/>
      <sz val="12"/>
      <color theme="1"/>
      <name val="Arial"/>
      <family val="2"/>
    </font>
    <font>
      <sz val="12"/>
      <color rgb="FFFF0000"/>
      <name val="Arial"/>
      <family val="2"/>
    </font>
    <font>
      <b/>
      <sz val="10"/>
      <color theme="0"/>
      <name val="Calibri"/>
      <family val="2"/>
      <scheme val="minor"/>
    </font>
    <font>
      <sz val="10"/>
      <color theme="0"/>
      <name val="Calibri"/>
      <family val="2"/>
      <scheme val="minor"/>
    </font>
    <font>
      <sz val="10"/>
      <color rgb="FF00B05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74">
    <xf numFmtId="0" fontId="0" fillId="0" borderId="0"/>
    <xf numFmtId="0" fontId="3" fillId="0" borderId="0"/>
    <xf numFmtId="0" fontId="3" fillId="0" borderId="0"/>
    <xf numFmtId="167" fontId="3" fillId="0" borderId="0" applyFill="0" applyBorder="0" applyAlignment="0" applyProtection="0"/>
    <xf numFmtId="0" fontId="20"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4" applyNumberFormat="0" applyAlignment="0" applyProtection="0"/>
    <xf numFmtId="0" fontId="28" fillId="8" borderId="5" applyNumberFormat="0" applyAlignment="0" applyProtection="0"/>
    <xf numFmtId="0" fontId="29" fillId="8" borderId="4" applyNumberFormat="0" applyAlignment="0" applyProtection="0"/>
    <xf numFmtId="0" fontId="30" fillId="0" borderId="6" applyNumberFormat="0" applyFill="0" applyAlignment="0" applyProtection="0"/>
    <xf numFmtId="0" fontId="31" fillId="9" borderId="7" applyNumberFormat="0" applyAlignment="0" applyProtection="0"/>
    <xf numFmtId="0" fontId="14" fillId="0" borderId="0" applyNumberFormat="0" applyFill="0" applyBorder="0" applyAlignment="0" applyProtection="0"/>
    <xf numFmtId="0" fontId="19" fillId="10" borderId="8" applyNumberFormat="0" applyFont="0" applyAlignment="0" applyProtection="0"/>
    <xf numFmtId="0" fontId="32" fillId="0" borderId="0" applyNumberFormat="0" applyFill="0" applyBorder="0" applyAlignment="0" applyProtection="0"/>
    <xf numFmtId="0" fontId="8" fillId="0" borderId="9" applyNumberFormat="0" applyFill="0" applyAlignment="0" applyProtection="0"/>
    <xf numFmtId="0" fontId="3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5" fillId="0" borderId="0"/>
    <xf numFmtId="0" fontId="36" fillId="0" borderId="0" applyNumberFormat="0" applyFill="0" applyBorder="0" applyAlignment="0" applyProtection="0">
      <alignment vertical="top"/>
      <protection locked="0"/>
    </xf>
    <xf numFmtId="0" fontId="37" fillId="0" borderId="0"/>
    <xf numFmtId="0" fontId="3" fillId="0" borderId="0"/>
    <xf numFmtId="0" fontId="37" fillId="0" borderId="0"/>
    <xf numFmtId="0" fontId="3" fillId="0" borderId="0">
      <alignment horizontal="center"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0" fontId="35" fillId="0" borderId="0"/>
    <xf numFmtId="0" fontId="3" fillId="0" borderId="0"/>
    <xf numFmtId="0" fontId="3" fillId="0" borderId="0"/>
    <xf numFmtId="0" fontId="38" fillId="0" borderId="0"/>
    <xf numFmtId="43" fontId="3" fillId="0" borderId="0" applyFont="0" applyFill="0" applyBorder="0" applyAlignment="0" applyProtection="0"/>
    <xf numFmtId="43" fontId="3" fillId="0" borderId="0" applyFont="0" applyFill="0" applyBorder="0" applyAlignment="0" applyProtection="0"/>
    <xf numFmtId="0" fontId="3" fillId="0" borderId="0">
      <alignment horizontal="center" vertical="center"/>
    </xf>
    <xf numFmtId="0" fontId="38" fillId="0" borderId="0"/>
    <xf numFmtId="0" fontId="38" fillId="0" borderId="0"/>
    <xf numFmtId="0" fontId="38" fillId="0" borderId="0"/>
    <xf numFmtId="0" fontId="35" fillId="0" borderId="0"/>
    <xf numFmtId="0" fontId="35" fillId="0" borderId="0"/>
    <xf numFmtId="43" fontId="3" fillId="0" borderId="0" applyFont="0" applyFill="0" applyBorder="0" applyAlignment="0" applyProtection="0"/>
    <xf numFmtId="43" fontId="3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5" fillId="0" borderId="0"/>
    <xf numFmtId="0" fontId="35"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5" fillId="0" borderId="0"/>
    <xf numFmtId="0" fontId="38" fillId="0" borderId="0"/>
    <xf numFmtId="0" fontId="3" fillId="0" borderId="0"/>
    <xf numFmtId="43" fontId="3" fillId="0" borderId="0" applyFont="0" applyFill="0" applyBorder="0" applyAlignment="0" applyProtection="0"/>
    <xf numFmtId="0" fontId="3" fillId="0" borderId="0"/>
    <xf numFmtId="0" fontId="35"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7" fillId="0" borderId="0"/>
    <xf numFmtId="0" fontId="3" fillId="0" borderId="0"/>
    <xf numFmtId="0" fontId="39" fillId="0" borderId="0"/>
    <xf numFmtId="170" fontId="39" fillId="0" borderId="0" applyFont="0" applyFill="0" applyBorder="0" applyAlignment="0" applyProtection="0"/>
    <xf numFmtId="9" fontId="39" fillId="0" borderId="0" applyFont="0" applyFill="0" applyBorder="0" applyAlignment="0" applyProtection="0"/>
    <xf numFmtId="0" fontId="37" fillId="0" borderId="0"/>
    <xf numFmtId="170" fontId="37" fillId="0" borderId="0" applyFont="0" applyFill="0" applyBorder="0" applyAlignment="0" applyProtection="0"/>
    <xf numFmtId="0" fontId="37" fillId="0" borderId="0"/>
    <xf numFmtId="170" fontId="37" fillId="0" borderId="0" applyFont="0" applyFill="0" applyBorder="0" applyAlignment="0" applyProtection="0"/>
    <xf numFmtId="0" fontId="19" fillId="0" borderId="0"/>
    <xf numFmtId="170" fontId="37" fillId="0" borderId="0" applyFont="0" applyFill="0" applyBorder="0" applyAlignment="0" applyProtection="0"/>
    <xf numFmtId="170" fontId="37" fillId="0" borderId="0" applyFont="0" applyFill="0" applyBorder="0" applyAlignment="0" applyProtection="0"/>
    <xf numFmtId="170" fontId="37" fillId="0" borderId="0" applyFont="0" applyFill="0" applyBorder="0" applyAlignment="0" applyProtection="0"/>
    <xf numFmtId="0" fontId="40" fillId="0" borderId="0"/>
    <xf numFmtId="0" fontId="34" fillId="0" borderId="0"/>
    <xf numFmtId="0" fontId="34" fillId="0" borderId="0"/>
    <xf numFmtId="0" fontId="3" fillId="0" borderId="0"/>
    <xf numFmtId="164"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41" fillId="0" borderId="0" applyNumberFormat="0" applyFill="0" applyBorder="0" applyAlignment="0" applyProtection="0"/>
    <xf numFmtId="0" fontId="42" fillId="0" borderId="1" applyNumberFormat="0" applyFill="0" applyAlignment="0" applyProtection="0"/>
    <xf numFmtId="0" fontId="43" fillId="0" borderId="2" applyNumberFormat="0" applyFill="0" applyAlignment="0" applyProtection="0"/>
    <xf numFmtId="0" fontId="44"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5" borderId="0" applyNumberFormat="0" applyBorder="0" applyAlignment="0" applyProtection="0"/>
    <xf numFmtId="0" fontId="47" fillId="6" borderId="0" applyNumberFormat="0" applyBorder="0" applyAlignment="0" applyProtection="0"/>
    <xf numFmtId="0" fontId="48" fillId="7" borderId="4" applyNumberFormat="0" applyAlignment="0" applyProtection="0"/>
    <xf numFmtId="0" fontId="49" fillId="8" borderId="5" applyNumberFormat="0" applyAlignment="0" applyProtection="0"/>
    <xf numFmtId="0" fontId="50" fillId="8" borderId="4" applyNumberFormat="0" applyAlignment="0" applyProtection="0"/>
    <xf numFmtId="0" fontId="51" fillId="0" borderId="6" applyNumberFormat="0" applyFill="0" applyAlignment="0" applyProtection="0"/>
    <xf numFmtId="0" fontId="52" fillId="9" borderId="7" applyNumberFormat="0" applyAlignment="0" applyProtection="0"/>
    <xf numFmtId="0" fontId="53" fillId="0" borderId="0" applyNumberFormat="0" applyFill="0" applyBorder="0" applyAlignment="0" applyProtection="0"/>
    <xf numFmtId="0" fontId="37" fillId="10" borderId="8" applyNumberFormat="0" applyFont="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56" fillId="34" borderId="0" applyNumberFormat="0" applyBorder="0" applyAlignment="0" applyProtection="0"/>
    <xf numFmtId="0" fontId="19" fillId="0" borderId="0"/>
    <xf numFmtId="0" fontId="57" fillId="0" borderId="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37"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61"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37"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61"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37"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61"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37"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61"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37"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61"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37"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61"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37"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61"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37"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61"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37"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61"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37"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61"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37"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61"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37"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61" fillId="33" borderId="0" applyNumberFormat="0" applyBorder="0" applyAlignment="0" applyProtection="0"/>
    <xf numFmtId="0" fontId="19" fillId="33" borderId="0" applyNumberFormat="0" applyBorder="0" applyAlignment="0" applyProtection="0"/>
    <xf numFmtId="0" fontId="33" fillId="14" borderId="0" applyNumberFormat="0" applyBorder="0" applyAlignment="0" applyProtection="0"/>
    <xf numFmtId="0" fontId="56" fillId="14" borderId="0" applyNumberFormat="0" applyBorder="0" applyAlignment="0" applyProtection="0"/>
    <xf numFmtId="0" fontId="62" fillId="14" borderId="0" applyNumberFormat="0" applyBorder="0" applyAlignment="0" applyProtection="0"/>
    <xf numFmtId="0" fontId="33" fillId="18" borderId="0" applyNumberFormat="0" applyBorder="0" applyAlignment="0" applyProtection="0"/>
    <xf numFmtId="0" fontId="56" fillId="18" borderId="0" applyNumberFormat="0" applyBorder="0" applyAlignment="0" applyProtection="0"/>
    <xf numFmtId="0" fontId="62" fillId="18" borderId="0" applyNumberFormat="0" applyBorder="0" applyAlignment="0" applyProtection="0"/>
    <xf numFmtId="0" fontId="33" fillId="22" borderId="0" applyNumberFormat="0" applyBorder="0" applyAlignment="0" applyProtection="0"/>
    <xf numFmtId="0" fontId="56" fillId="22" borderId="0" applyNumberFormat="0" applyBorder="0" applyAlignment="0" applyProtection="0"/>
    <xf numFmtId="0" fontId="62" fillId="22" borderId="0" applyNumberFormat="0" applyBorder="0" applyAlignment="0" applyProtection="0"/>
    <xf numFmtId="0" fontId="33" fillId="26" borderId="0" applyNumberFormat="0" applyBorder="0" applyAlignment="0" applyProtection="0"/>
    <xf numFmtId="0" fontId="56" fillId="26" borderId="0" applyNumberFormat="0" applyBorder="0" applyAlignment="0" applyProtection="0"/>
    <xf numFmtId="0" fontId="62" fillId="26" borderId="0" applyNumberFormat="0" applyBorder="0" applyAlignment="0" applyProtection="0"/>
    <xf numFmtId="0" fontId="33" fillId="30" borderId="0" applyNumberFormat="0" applyBorder="0" applyAlignment="0" applyProtection="0"/>
    <xf numFmtId="0" fontId="56" fillId="30" borderId="0" applyNumberFormat="0" applyBorder="0" applyAlignment="0" applyProtection="0"/>
    <xf numFmtId="0" fontId="62" fillId="30" borderId="0" applyNumberFormat="0" applyBorder="0" applyAlignment="0" applyProtection="0"/>
    <xf numFmtId="0" fontId="33" fillId="34" borderId="0" applyNumberFormat="0" applyBorder="0" applyAlignment="0" applyProtection="0"/>
    <xf numFmtId="0" fontId="56" fillId="34" borderId="0" applyNumberFormat="0" applyBorder="0" applyAlignment="0" applyProtection="0"/>
    <xf numFmtId="0" fontId="62" fillId="34" borderId="0" applyNumberFormat="0" applyBorder="0" applyAlignment="0" applyProtection="0"/>
    <xf numFmtId="0" fontId="33" fillId="11" borderId="0" applyNumberFormat="0" applyBorder="0" applyAlignment="0" applyProtection="0"/>
    <xf numFmtId="0" fontId="56" fillId="11" borderId="0" applyNumberFormat="0" applyBorder="0" applyAlignment="0" applyProtection="0"/>
    <xf numFmtId="0" fontId="62" fillId="11" borderId="0" applyNumberFormat="0" applyBorder="0" applyAlignment="0" applyProtection="0"/>
    <xf numFmtId="0" fontId="33" fillId="15" borderId="0" applyNumberFormat="0" applyBorder="0" applyAlignment="0" applyProtection="0"/>
    <xf numFmtId="0" fontId="56" fillId="15" borderId="0" applyNumberFormat="0" applyBorder="0" applyAlignment="0" applyProtection="0"/>
    <xf numFmtId="0" fontId="62" fillId="15" borderId="0" applyNumberFormat="0" applyBorder="0" applyAlignment="0" applyProtection="0"/>
    <xf numFmtId="0" fontId="33" fillId="19" borderId="0" applyNumberFormat="0" applyBorder="0" applyAlignment="0" applyProtection="0"/>
    <xf numFmtId="0" fontId="56" fillId="19" borderId="0" applyNumberFormat="0" applyBorder="0" applyAlignment="0" applyProtection="0"/>
    <xf numFmtId="0" fontId="62" fillId="19" borderId="0" applyNumberFormat="0" applyBorder="0" applyAlignment="0" applyProtection="0"/>
    <xf numFmtId="0" fontId="33" fillId="23" borderId="0" applyNumberFormat="0" applyBorder="0" applyAlignment="0" applyProtection="0"/>
    <xf numFmtId="0" fontId="56" fillId="23" borderId="0" applyNumberFormat="0" applyBorder="0" applyAlignment="0" applyProtection="0"/>
    <xf numFmtId="0" fontId="62" fillId="23" borderId="0" applyNumberFormat="0" applyBorder="0" applyAlignment="0" applyProtection="0"/>
    <xf numFmtId="0" fontId="33" fillId="27" borderId="0" applyNumberFormat="0" applyBorder="0" applyAlignment="0" applyProtection="0"/>
    <xf numFmtId="0" fontId="56" fillId="27" borderId="0" applyNumberFormat="0" applyBorder="0" applyAlignment="0" applyProtection="0"/>
    <xf numFmtId="0" fontId="62" fillId="27" borderId="0" applyNumberFormat="0" applyBorder="0" applyAlignment="0" applyProtection="0"/>
    <xf numFmtId="0" fontId="33" fillId="31" borderId="0" applyNumberFormat="0" applyBorder="0" applyAlignment="0" applyProtection="0"/>
    <xf numFmtId="0" fontId="56" fillId="31" borderId="0" applyNumberFormat="0" applyBorder="0" applyAlignment="0" applyProtection="0"/>
    <xf numFmtId="0" fontId="62" fillId="31" borderId="0" applyNumberFormat="0" applyBorder="0" applyAlignment="0" applyProtection="0"/>
    <xf numFmtId="0" fontId="25" fillId="5" borderId="0" applyNumberFormat="0" applyBorder="0" applyAlignment="0" applyProtection="0"/>
    <xf numFmtId="0" fontId="46" fillId="5" borderId="0" applyNumberFormat="0" applyBorder="0" applyAlignment="0" applyProtection="0"/>
    <xf numFmtId="0" fontId="63" fillId="5" borderId="0" applyNumberFormat="0" applyBorder="0" applyAlignment="0" applyProtection="0"/>
    <xf numFmtId="0" fontId="29" fillId="8" borderId="4" applyNumberFormat="0" applyAlignment="0" applyProtection="0"/>
    <xf numFmtId="0" fontId="50" fillId="8" borderId="4" applyNumberFormat="0" applyAlignment="0" applyProtection="0"/>
    <xf numFmtId="0" fontId="64" fillId="8" borderId="4" applyNumberFormat="0" applyAlignment="0" applyProtection="0"/>
    <xf numFmtId="0" fontId="31" fillId="9" borderId="7" applyNumberFormat="0" applyAlignment="0" applyProtection="0"/>
    <xf numFmtId="0" fontId="52" fillId="9" borderId="7" applyNumberFormat="0" applyAlignment="0" applyProtection="0"/>
    <xf numFmtId="0" fontId="65" fillId="9" borderId="7" applyNumberFormat="0" applyAlignment="0" applyProtection="0"/>
    <xf numFmtId="167" fontId="3" fillId="0" borderId="0" applyFill="0" applyBorder="0" applyAlignment="0" applyProtection="0"/>
    <xf numFmtId="167" fontId="3" fillId="0" borderId="0" applyFill="0" applyBorder="0" applyAlignment="0" applyProtection="0"/>
    <xf numFmtId="169" fontId="19" fillId="0" borderId="0" applyFont="0" applyFill="0" applyBorder="0" applyAlignment="0" applyProtection="0"/>
    <xf numFmtId="169" fontId="61" fillId="0" borderId="0" applyFont="0" applyFill="0" applyBorder="0" applyAlignment="0" applyProtection="0"/>
    <xf numFmtId="0" fontId="32" fillId="0" borderId="0" applyNumberFormat="0" applyFill="0" applyBorder="0" applyAlignment="0" applyProtection="0"/>
    <xf numFmtId="0" fontId="54" fillId="0" borderId="0" applyNumberFormat="0" applyFill="0" applyBorder="0" applyAlignment="0" applyProtection="0"/>
    <xf numFmtId="0" fontId="66" fillId="0" borderId="0" applyNumberFormat="0" applyFill="0" applyBorder="0" applyAlignment="0" applyProtection="0"/>
    <xf numFmtId="0" fontId="24" fillId="4" borderId="0" applyNumberFormat="0" applyBorder="0" applyAlignment="0" applyProtection="0"/>
    <xf numFmtId="0" fontId="45" fillId="4" borderId="0" applyNumberFormat="0" applyBorder="0" applyAlignment="0" applyProtection="0"/>
    <xf numFmtId="0" fontId="67" fillId="4" borderId="0" applyNumberFormat="0" applyBorder="0" applyAlignment="0" applyProtection="0"/>
    <xf numFmtId="0" fontId="24" fillId="4" borderId="0" applyNumberFormat="0" applyBorder="0" applyAlignment="0" applyProtection="0"/>
    <xf numFmtId="0" fontId="21" fillId="0" borderId="1" applyNumberFormat="0" applyFill="0" applyAlignment="0" applyProtection="0"/>
    <xf numFmtId="0" fontId="42" fillId="0" borderId="1" applyNumberFormat="0" applyFill="0" applyAlignment="0" applyProtection="0"/>
    <xf numFmtId="0" fontId="68" fillId="0" borderId="1" applyNumberFormat="0" applyFill="0" applyAlignment="0" applyProtection="0"/>
    <xf numFmtId="0" fontId="22" fillId="0" borderId="2" applyNumberFormat="0" applyFill="0" applyAlignment="0" applyProtection="0"/>
    <xf numFmtId="0" fontId="43" fillId="0" borderId="2" applyNumberFormat="0" applyFill="0" applyAlignment="0" applyProtection="0"/>
    <xf numFmtId="0" fontId="69" fillId="0" borderId="2" applyNumberFormat="0" applyFill="0" applyAlignment="0" applyProtection="0"/>
    <xf numFmtId="0" fontId="23" fillId="0" borderId="3" applyNumberFormat="0" applyFill="0" applyAlignment="0" applyProtection="0"/>
    <xf numFmtId="0" fontId="44" fillId="0" borderId="3" applyNumberFormat="0" applyFill="0" applyAlignment="0" applyProtection="0"/>
    <xf numFmtId="0" fontId="70" fillId="0" borderId="3" applyNumberFormat="0" applyFill="0" applyAlignment="0" applyProtection="0"/>
    <xf numFmtId="0" fontId="23" fillId="0" borderId="0" applyNumberFormat="0" applyFill="0" applyBorder="0" applyAlignment="0" applyProtection="0"/>
    <xf numFmtId="0" fontId="44"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59" fillId="0" borderId="0" applyNumberFormat="0" applyFill="0" applyBorder="0" applyAlignment="0" applyProtection="0"/>
    <xf numFmtId="0" fontId="27" fillId="7" borderId="4" applyNumberFormat="0" applyAlignment="0" applyProtection="0"/>
    <xf numFmtId="0" fontId="48" fillId="7" borderId="4" applyNumberFormat="0" applyAlignment="0" applyProtection="0"/>
    <xf numFmtId="0" fontId="72" fillId="7" borderId="4" applyNumberFormat="0" applyAlignment="0" applyProtection="0"/>
    <xf numFmtId="0" fontId="30" fillId="0" borderId="6" applyNumberFormat="0" applyFill="0" applyAlignment="0" applyProtection="0"/>
    <xf numFmtId="0" fontId="51" fillId="0" borderId="6" applyNumberFormat="0" applyFill="0" applyAlignment="0" applyProtection="0"/>
    <xf numFmtId="0" fontId="73" fillId="0" borderId="6" applyNumberFormat="0" applyFill="0" applyAlignment="0" applyProtection="0"/>
    <xf numFmtId="0" fontId="74" fillId="6" borderId="0" applyNumberFormat="0" applyBorder="0" applyAlignment="0" applyProtection="0"/>
    <xf numFmtId="0" fontId="47" fillId="6" borderId="0" applyNumberFormat="0" applyBorder="0" applyAlignment="0" applyProtection="0"/>
    <xf numFmtId="0" fontId="75" fillId="6" borderId="0" applyNumberFormat="0" applyBorder="0" applyAlignment="0" applyProtection="0"/>
    <xf numFmtId="0" fontId="61" fillId="0" borderId="0"/>
    <xf numFmtId="0" fontId="61" fillId="0" borderId="0"/>
    <xf numFmtId="0" fontId="61" fillId="0" borderId="0"/>
    <xf numFmtId="0" fontId="19" fillId="0" borderId="0"/>
    <xf numFmtId="0" fontId="19" fillId="0" borderId="0"/>
    <xf numFmtId="0" fontId="37" fillId="0" borderId="0"/>
    <xf numFmtId="0" fontId="3" fillId="0" borderId="0"/>
    <xf numFmtId="0" fontId="37" fillId="0" borderId="0"/>
    <xf numFmtId="0" fontId="61" fillId="0" borderId="0"/>
    <xf numFmtId="0" fontId="19" fillId="0" borderId="0"/>
    <xf numFmtId="0" fontId="19" fillId="0" borderId="0"/>
    <xf numFmtId="0" fontId="60" fillId="0" borderId="0">
      <alignment horizontal="center" vertical="center" wrapText="1"/>
    </xf>
    <xf numFmtId="0" fontId="19" fillId="0" borderId="0"/>
    <xf numFmtId="0" fontId="19" fillId="0" borderId="0"/>
    <xf numFmtId="0" fontId="61" fillId="0" borderId="0"/>
    <xf numFmtId="0" fontId="19" fillId="0" borderId="0"/>
    <xf numFmtId="0" fontId="19" fillId="0" borderId="0"/>
    <xf numFmtId="0" fontId="61" fillId="0" borderId="0"/>
    <xf numFmtId="0" fontId="19" fillId="0" borderId="0"/>
    <xf numFmtId="0" fontId="58" fillId="0" borderId="0"/>
    <xf numFmtId="0" fontId="57" fillId="0" borderId="0"/>
    <xf numFmtId="0" fontId="19" fillId="10" borderId="8" applyNumberFormat="0" applyFont="0" applyAlignment="0" applyProtection="0"/>
    <xf numFmtId="0" fontId="19" fillId="10" borderId="8" applyNumberFormat="0" applyFont="0" applyAlignment="0" applyProtection="0"/>
    <xf numFmtId="0" fontId="37" fillId="10" borderId="8" applyNumberFormat="0" applyFont="0" applyAlignment="0" applyProtection="0"/>
    <xf numFmtId="0" fontId="19" fillId="10" borderId="8" applyNumberFormat="0" applyFont="0" applyAlignment="0" applyProtection="0"/>
    <xf numFmtId="0" fontId="19" fillId="10" borderId="8" applyNumberFormat="0" applyFont="0" applyAlignment="0" applyProtection="0"/>
    <xf numFmtId="0" fontId="61" fillId="10" borderId="8" applyNumberFormat="0" applyFont="0" applyAlignment="0" applyProtection="0"/>
    <xf numFmtId="0" fontId="19" fillId="10" borderId="8" applyNumberFormat="0" applyFont="0" applyAlignment="0" applyProtection="0"/>
    <xf numFmtId="0" fontId="19" fillId="10" borderId="8" applyNumberFormat="0" applyFont="0" applyAlignment="0" applyProtection="0"/>
    <xf numFmtId="0" fontId="19" fillId="10" borderId="8" applyNumberFormat="0" applyFont="0" applyAlignment="0" applyProtection="0"/>
    <xf numFmtId="0" fontId="28" fillId="8" borderId="5" applyNumberFormat="0" applyAlignment="0" applyProtection="0"/>
    <xf numFmtId="0" fontId="49" fillId="8" borderId="5" applyNumberFormat="0" applyAlignment="0" applyProtection="0"/>
    <xf numFmtId="0" fontId="76" fillId="8" borderId="5" applyNumberFormat="0" applyAlignment="0" applyProtection="0"/>
    <xf numFmtId="0" fontId="77" fillId="0" borderId="0" applyNumberFormat="0" applyFill="0" applyBorder="0" applyAlignment="0" applyProtection="0"/>
    <xf numFmtId="0" fontId="41" fillId="0" borderId="0" applyNumberFormat="0" applyFill="0" applyBorder="0" applyAlignment="0" applyProtection="0"/>
    <xf numFmtId="0" fontId="77" fillId="0" borderId="0" applyNumberFormat="0" applyFill="0" applyBorder="0" applyAlignment="0" applyProtection="0"/>
    <xf numFmtId="0" fontId="8" fillId="0" borderId="9" applyNumberFormat="0" applyFill="0" applyAlignment="0" applyProtection="0"/>
    <xf numFmtId="0" fontId="55" fillId="0" borderId="9" applyNumberFormat="0" applyFill="0" applyAlignment="0" applyProtection="0"/>
    <xf numFmtId="0" fontId="78" fillId="0" borderId="9" applyNumberFormat="0" applyFill="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79" fillId="0" borderId="0" applyNumberFormat="0" applyFill="0" applyBorder="0" applyAlignment="0" applyProtection="0"/>
    <xf numFmtId="0" fontId="58" fillId="0" borderId="0"/>
    <xf numFmtId="0" fontId="37" fillId="0" borderId="0"/>
    <xf numFmtId="0" fontId="37" fillId="0" borderId="0"/>
    <xf numFmtId="169" fontId="3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61" fillId="0" borderId="0" applyFont="0" applyFill="0" applyBorder="0" applyAlignment="0" applyProtection="0"/>
    <xf numFmtId="169" fontId="3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61" fillId="0" borderId="0" applyFont="0" applyFill="0" applyBorder="0" applyAlignment="0" applyProtection="0"/>
    <xf numFmtId="169" fontId="37" fillId="0" borderId="0" applyFont="0" applyFill="0" applyBorder="0" applyAlignment="0" applyProtection="0"/>
    <xf numFmtId="0" fontId="19" fillId="0" borderId="0"/>
    <xf numFmtId="0" fontId="3" fillId="0" borderId="0"/>
    <xf numFmtId="0" fontId="40" fillId="0" borderId="0"/>
    <xf numFmtId="0" fontId="3" fillId="0" borderId="0"/>
    <xf numFmtId="0" fontId="2" fillId="0" borderId="0"/>
    <xf numFmtId="0" fontId="2" fillId="0" borderId="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3" fillId="0" borderId="0" applyFont="0" applyFill="0" applyBorder="0" applyAlignment="0" applyProtection="0"/>
    <xf numFmtId="0" fontId="2" fillId="10" borderId="8"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0" borderId="0"/>
    <xf numFmtId="0" fontId="2" fillId="0" borderId="0"/>
    <xf numFmtId="0" fontId="2" fillId="10" borderId="8" applyNumberFormat="0" applyFont="0" applyAlignment="0" applyProtection="0"/>
    <xf numFmtId="0" fontId="2"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85" fillId="0" borderId="0" applyNumberFormat="0" applyFill="0" applyBorder="0" applyAlignment="0" applyProtection="0"/>
    <xf numFmtId="0" fontId="1" fillId="0" borderId="0"/>
    <xf numFmtId="0" fontId="1" fillId="0" borderId="0"/>
    <xf numFmtId="165" fontId="3"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3"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cellStyleXfs>
  <cellXfs count="123">
    <xf numFmtId="0" fontId="0" fillId="0" borderId="0" xfId="0"/>
    <xf numFmtId="49"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7" fillId="2" borderId="0" xfId="0" applyFont="1" applyFill="1" applyAlignment="1" applyProtection="1">
      <alignment horizontal="right" vertical="center"/>
      <protection locked="0"/>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5" fillId="2" borderId="0" xfId="0" applyFont="1" applyFill="1" applyAlignment="1" applyProtection="1">
      <alignment horizontal="right" vertical="center"/>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vertical="center"/>
      <protection locked="0"/>
    </xf>
    <xf numFmtId="0" fontId="4" fillId="2" borderId="0" xfId="0" applyFont="1" applyFill="1" applyAlignment="1" applyProtection="1">
      <alignment horizontal="right" vertical="center"/>
      <protection locked="0"/>
    </xf>
    <xf numFmtId="0" fontId="5" fillId="2" borderId="0" xfId="0" applyFont="1" applyFill="1" applyAlignment="1" applyProtection="1">
      <alignment horizontal="right" vertical="center" wrapText="1"/>
      <protection locked="0"/>
    </xf>
    <xf numFmtId="0" fontId="10" fillId="2" borderId="0" xfId="0" applyFont="1" applyFill="1" applyAlignment="1">
      <alignment wrapText="1"/>
    </xf>
    <xf numFmtId="0" fontId="11" fillId="2" borderId="0" xfId="0" applyFont="1" applyFill="1" applyAlignment="1" applyProtection="1">
      <alignment horizontal="left" vertical="center"/>
      <protection locked="0"/>
    </xf>
    <xf numFmtId="0" fontId="11" fillId="2" borderId="0" xfId="0" applyFont="1" applyFill="1" applyAlignment="1" applyProtection="1">
      <alignment horizontal="right" vertical="center"/>
      <protection locked="0"/>
    </xf>
    <xf numFmtId="49" fontId="12" fillId="2" borderId="0" xfId="0" applyNumberFormat="1" applyFont="1" applyFill="1" applyAlignment="1" applyProtection="1">
      <alignment horizontal="left" vertical="center"/>
      <protection locked="0"/>
    </xf>
    <xf numFmtId="0" fontId="12" fillId="2" borderId="0" xfId="0" applyFont="1" applyFill="1" applyAlignment="1" applyProtection="1">
      <alignment horizontal="right" vertical="center"/>
      <protection locked="0"/>
    </xf>
    <xf numFmtId="166" fontId="12" fillId="2" borderId="0" xfId="0" applyNumberFormat="1" applyFont="1" applyFill="1" applyAlignment="1" applyProtection="1">
      <alignment horizontal="left" vertical="center"/>
      <protection locked="0"/>
    </xf>
    <xf numFmtId="14" fontId="12" fillId="2" borderId="0" xfId="0" applyNumberFormat="1" applyFont="1" applyFill="1" applyAlignment="1" applyProtection="1">
      <alignment horizontal="left" vertical="center"/>
      <protection locked="0"/>
    </xf>
    <xf numFmtId="0" fontId="9" fillId="0" borderId="0" xfId="0" applyFont="1" applyAlignment="1">
      <alignment horizontal="center" vertical="top" wrapText="1"/>
    </xf>
    <xf numFmtId="0" fontId="9" fillId="0" borderId="0" xfId="0" applyFont="1" applyAlignment="1">
      <alignment horizontal="center" vertical="top"/>
    </xf>
    <xf numFmtId="49" fontId="9" fillId="0" borderId="0" xfId="0" applyNumberFormat="1" applyFont="1" applyAlignment="1">
      <alignment horizontal="right" vertical="center"/>
    </xf>
    <xf numFmtId="2" fontId="0" fillId="0" borderId="0" xfId="0" applyNumberFormat="1" applyAlignment="1">
      <alignment horizontal="right" vertical="center"/>
    </xf>
    <xf numFmtId="0" fontId="9" fillId="0" borderId="0" xfId="0" applyFont="1" applyAlignment="1">
      <alignment horizontal="center" vertical="center"/>
    </xf>
    <xf numFmtId="2" fontId="9" fillId="0" borderId="0" xfId="0" applyNumberFormat="1" applyFont="1" applyAlignment="1">
      <alignment horizontal="righ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wrapText="1"/>
    </xf>
    <xf numFmtId="0" fontId="9" fillId="0" borderId="0" xfId="0" applyFont="1"/>
    <xf numFmtId="0" fontId="9" fillId="0" borderId="0" xfId="0" applyFont="1" applyAlignment="1">
      <alignment horizontal="right" vertical="center"/>
    </xf>
    <xf numFmtId="0" fontId="9" fillId="0" borderId="0" xfId="0" applyFont="1" applyAlignment="1">
      <alignment horizontal="left" vertical="top"/>
    </xf>
    <xf numFmtId="49" fontId="10" fillId="0" borderId="0" xfId="0" applyNumberFormat="1"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right" vertical="center"/>
    </xf>
    <xf numFmtId="0" fontId="9" fillId="0" borderId="0" xfId="0" applyFont="1" applyAlignment="1">
      <alignment horizontal="center" vertical="center" wrapText="1"/>
    </xf>
    <xf numFmtId="0" fontId="9" fillId="0" borderId="0" xfId="0" applyFont="1" applyAlignment="1">
      <alignment horizontal="left" vertical="top" wrapText="1"/>
    </xf>
    <xf numFmtId="49" fontId="10" fillId="0" borderId="0" xfId="0" applyNumberFormat="1" applyFont="1" applyAlignment="1">
      <alignment horizontal="center" vertical="center"/>
    </xf>
    <xf numFmtId="49" fontId="9" fillId="0" borderId="0" xfId="0" applyNumberFormat="1" applyFont="1" applyAlignment="1">
      <alignment horizontal="center" vertical="center"/>
    </xf>
    <xf numFmtId="168" fontId="0" fillId="3" borderId="0" xfId="0" applyNumberFormat="1" applyFill="1" applyAlignment="1">
      <alignment horizontal="center" vertical="center" wrapText="1"/>
    </xf>
    <xf numFmtId="0" fontId="10" fillId="3" borderId="0" xfId="0" applyFont="1" applyFill="1" applyAlignment="1">
      <alignment horizontal="center" vertical="center"/>
    </xf>
    <xf numFmtId="0" fontId="10" fillId="3" borderId="0" xfId="0" applyFont="1" applyFill="1"/>
    <xf numFmtId="0" fontId="10" fillId="3" borderId="0" xfId="0" applyFont="1" applyFill="1" applyAlignment="1">
      <alignment horizontal="right" vertical="center"/>
    </xf>
    <xf numFmtId="0" fontId="15" fillId="0" borderId="0" xfId="0" applyFont="1" applyAlignment="1">
      <alignment horizontal="justify" vertical="center" wrapText="1"/>
    </xf>
    <xf numFmtId="2" fontId="9" fillId="3" borderId="0" xfId="0" applyNumberFormat="1" applyFont="1" applyFill="1" applyAlignment="1">
      <alignment horizontal="right" vertical="center"/>
    </xf>
    <xf numFmtId="0" fontId="8" fillId="0" borderId="0" xfId="0" applyFont="1" applyAlignment="1">
      <alignment horizontal="left" vertical="top" wrapText="1"/>
    </xf>
    <xf numFmtId="168" fontId="33" fillId="3" borderId="0" xfId="0" applyNumberFormat="1" applyFont="1" applyFill="1" applyAlignment="1">
      <alignment horizontal="center" vertical="center" wrapText="1"/>
    </xf>
    <xf numFmtId="49" fontId="80" fillId="3" borderId="0" xfId="0" applyNumberFormat="1" applyFont="1" applyFill="1" applyAlignment="1">
      <alignment horizontal="center" vertical="center"/>
    </xf>
    <xf numFmtId="49" fontId="80" fillId="3" borderId="0" xfId="0" applyNumberFormat="1" applyFont="1" applyFill="1" applyAlignment="1">
      <alignment horizontal="left" vertical="center"/>
    </xf>
    <xf numFmtId="0" fontId="80" fillId="3" borderId="0" xfId="0" applyFont="1" applyFill="1" applyAlignment="1">
      <alignment horizontal="left" vertical="center" wrapText="1"/>
    </xf>
    <xf numFmtId="0" fontId="80" fillId="3" borderId="0" xfId="0" applyFont="1" applyFill="1" applyAlignment="1">
      <alignment horizontal="center" vertical="center"/>
    </xf>
    <xf numFmtId="2" fontId="81" fillId="3" borderId="0" xfId="0" applyNumberFormat="1" applyFont="1" applyFill="1" applyAlignment="1">
      <alignment horizontal="right" vertical="center"/>
    </xf>
    <xf numFmtId="0" fontId="80" fillId="3" borderId="0" xfId="0" applyFont="1" applyFill="1"/>
    <xf numFmtId="0" fontId="80" fillId="3" borderId="0" xfId="0" applyFont="1" applyFill="1" applyAlignment="1">
      <alignment horizontal="right" vertical="center"/>
    </xf>
    <xf numFmtId="0" fontId="9" fillId="0" borderId="0" xfId="0" quotePrefix="1" applyFont="1" applyAlignment="1">
      <alignment horizontal="center" vertical="center" wrapText="1"/>
    </xf>
    <xf numFmtId="0" fontId="80" fillId="3" borderId="0" xfId="0" applyFont="1" applyFill="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172" fontId="12" fillId="2" borderId="0" xfId="0" applyNumberFormat="1" applyFont="1" applyFill="1" applyAlignment="1" applyProtection="1">
      <alignment horizontal="left" vertical="center"/>
      <protection locked="0"/>
    </xf>
    <xf numFmtId="0" fontId="33" fillId="0" borderId="0" xfId="0" applyFont="1"/>
    <xf numFmtId="168" fontId="0" fillId="0" borderId="0" xfId="0" applyNumberFormat="1" applyAlignment="1">
      <alignment horizontal="center" vertical="center" wrapText="1"/>
    </xf>
    <xf numFmtId="168" fontId="9" fillId="0" borderId="0" xfId="0" applyNumberFormat="1" applyFont="1" applyAlignment="1">
      <alignment horizontal="center" vertical="center" wrapText="1"/>
    </xf>
    <xf numFmtId="0" fontId="9" fillId="0" borderId="0" xfId="0" applyFont="1" applyAlignment="1">
      <alignment vertical="top" wrapText="1"/>
    </xf>
    <xf numFmtId="0" fontId="11" fillId="0" borderId="0" xfId="0" applyFont="1" applyAlignment="1">
      <alignment horizontal="left" vertical="top" wrapText="1"/>
    </xf>
    <xf numFmtId="168" fontId="11" fillId="0" borderId="0" xfId="0" applyNumberFormat="1" applyFont="1" applyAlignment="1">
      <alignment horizontal="center" vertical="center" wrapText="1"/>
    </xf>
    <xf numFmtId="0" fontId="9" fillId="0" borderId="0" xfId="0" quotePrefix="1" applyFont="1" applyAlignment="1">
      <alignment horizontal="left" vertical="center" wrapText="1"/>
    </xf>
    <xf numFmtId="0" fontId="11" fillId="0" borderId="0" xfId="0" applyFont="1" applyAlignment="1">
      <alignment horizontal="center" vertical="center" wrapText="1"/>
    </xf>
    <xf numFmtId="168" fontId="9" fillId="0" borderId="0" xfId="0" applyNumberFormat="1" applyFont="1" applyAlignment="1">
      <alignment horizontal="left" vertical="top" wrapText="1"/>
    </xf>
    <xf numFmtId="168" fontId="9" fillId="0" borderId="0" xfId="0" applyNumberFormat="1" applyFont="1" applyAlignment="1">
      <alignment horizontal="center" wrapText="1"/>
    </xf>
    <xf numFmtId="0" fontId="9" fillId="0" borderId="0" xfId="0" applyFont="1" applyAlignment="1">
      <alignment horizontal="center" wrapText="1"/>
    </xf>
    <xf numFmtId="171" fontId="9" fillId="0" borderId="0" xfId="0" applyNumberFormat="1" applyFont="1" applyAlignment="1">
      <alignment vertical="center"/>
    </xf>
    <xf numFmtId="0" fontId="11" fillId="0" borderId="0" xfId="0" quotePrefix="1" applyFont="1" applyAlignment="1">
      <alignment horizontal="center" vertical="center" wrapText="1"/>
    </xf>
    <xf numFmtId="0" fontId="9" fillId="0" borderId="0" xfId="0" applyFont="1" applyAlignment="1">
      <alignment horizontal="center"/>
    </xf>
    <xf numFmtId="0" fontId="9" fillId="35" borderId="0" xfId="0" applyFont="1" applyFill="1"/>
    <xf numFmtId="49" fontId="12" fillId="0" borderId="0" xfId="0" applyNumberFormat="1" applyFont="1" applyAlignment="1">
      <alignment horizontal="right" vertical="center"/>
    </xf>
    <xf numFmtId="0" fontId="11" fillId="0" borderId="0" xfId="0" applyFont="1" applyAlignment="1">
      <alignment vertical="top" wrapText="1"/>
    </xf>
    <xf numFmtId="0" fontId="10" fillId="0" borderId="0" xfId="0" applyFont="1"/>
    <xf numFmtId="0" fontId="10" fillId="0" borderId="0" xfId="0" applyFont="1" applyAlignment="1">
      <alignment horizontal="right" vertical="center"/>
    </xf>
    <xf numFmtId="0" fontId="85" fillId="0" borderId="0" xfId="482" applyFill="1" applyAlignment="1">
      <alignment vertical="top" wrapText="1"/>
    </xf>
    <xf numFmtId="2" fontId="9" fillId="35" borderId="0" xfId="0" applyNumberFormat="1" applyFont="1" applyFill="1" applyAlignment="1">
      <alignment horizontal="right" vertical="center"/>
    </xf>
    <xf numFmtId="0" fontId="9" fillId="35" borderId="0" xfId="0" applyFont="1" applyFill="1" applyAlignment="1">
      <alignment horizontal="center" vertical="center"/>
    </xf>
    <xf numFmtId="0" fontId="9" fillId="35" borderId="0" xfId="0" applyFont="1" applyFill="1" applyAlignment="1">
      <alignment horizontal="left" vertical="top" wrapText="1"/>
    </xf>
    <xf numFmtId="2" fontId="9" fillId="0" borderId="0" xfId="0" applyNumberFormat="1" applyFont="1" applyAlignment="1">
      <alignment vertical="center" wrapText="1"/>
    </xf>
    <xf numFmtId="0" fontId="9" fillId="35" borderId="0" xfId="0" applyFont="1" applyFill="1" applyAlignment="1">
      <alignment horizontal="right" vertical="center"/>
    </xf>
    <xf numFmtId="168" fontId="9" fillId="35" borderId="0" xfId="0" applyNumberFormat="1" applyFont="1" applyFill="1" applyAlignment="1">
      <alignment horizontal="center" vertical="center" wrapText="1"/>
    </xf>
    <xf numFmtId="49" fontId="10" fillId="35" borderId="0" xfId="0" applyNumberFormat="1" applyFont="1" applyFill="1" applyAlignment="1">
      <alignment horizontal="center" vertical="center"/>
    </xf>
    <xf numFmtId="0" fontId="9" fillId="35" borderId="0" xfId="0" applyFont="1" applyFill="1" applyAlignment="1">
      <alignment horizontal="left" vertical="top"/>
    </xf>
    <xf numFmtId="0" fontId="15" fillId="35" borderId="0" xfId="0" applyFont="1" applyFill="1" applyAlignment="1">
      <alignment horizontal="justify" vertical="center" wrapText="1"/>
    </xf>
    <xf numFmtId="0" fontId="17" fillId="0" borderId="0" xfId="0" applyFont="1" applyAlignment="1">
      <alignment horizontal="left" vertical="center" wrapText="1" indent="1"/>
    </xf>
    <xf numFmtId="168" fontId="11"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vertical="top" wrapText="1"/>
    </xf>
    <xf numFmtId="0" fontId="9" fillId="0" borderId="0" xfId="0" applyFont="1" applyFill="1" applyAlignment="1">
      <alignment horizontal="center" vertical="center" wrapText="1"/>
    </xf>
    <xf numFmtId="2" fontId="9" fillId="0" borderId="0" xfId="0" applyNumberFormat="1" applyFont="1" applyFill="1" applyAlignment="1">
      <alignment vertical="center" wrapText="1"/>
    </xf>
    <xf numFmtId="0" fontId="9" fillId="0" borderId="0" xfId="0" applyFont="1" applyFill="1"/>
    <xf numFmtId="0" fontId="9" fillId="0" borderId="0" xfId="0" applyFont="1" applyFill="1" applyAlignment="1">
      <alignment horizontal="right" vertical="center"/>
    </xf>
    <xf numFmtId="2" fontId="9" fillId="0" borderId="0" xfId="0" applyNumberFormat="1" applyFont="1" applyFill="1" applyAlignment="1">
      <alignment horizontal="right" vertical="center"/>
    </xf>
    <xf numFmtId="0" fontId="11" fillId="0" borderId="0" xfId="0" applyFont="1" applyFill="1" applyAlignment="1">
      <alignment horizontal="left" vertical="top" wrapText="1"/>
    </xf>
    <xf numFmtId="0" fontId="0" fillId="0" borderId="0" xfId="0" applyFill="1"/>
    <xf numFmtId="0" fontId="0" fillId="0" borderId="0" xfId="0" applyFill="1" applyAlignment="1">
      <alignment wrapText="1"/>
    </xf>
    <xf numFmtId="168" fontId="9" fillId="0" borderId="0" xfId="0" applyNumberFormat="1" applyFont="1" applyFill="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left" vertical="top" wrapText="1"/>
    </xf>
    <xf numFmtId="0" fontId="9" fillId="0" borderId="0" xfId="0" applyFont="1" applyFill="1" applyAlignment="1">
      <alignment horizontal="center" wrapText="1"/>
    </xf>
    <xf numFmtId="0" fontId="9" fillId="0" borderId="0" xfId="0" quotePrefix="1" applyFont="1" applyFill="1" applyAlignment="1">
      <alignment horizontal="center" vertical="center" wrapText="1"/>
    </xf>
    <xf numFmtId="168" fontId="9" fillId="0" borderId="0" xfId="0" applyNumberFormat="1" applyFont="1" applyFill="1" applyAlignment="1">
      <alignment horizontal="left" vertical="top" wrapText="1"/>
    </xf>
    <xf numFmtId="168" fontId="9" fillId="0" borderId="0" xfId="0" applyNumberFormat="1" applyFont="1" applyFill="1" applyAlignment="1">
      <alignment horizontal="center" wrapText="1"/>
    </xf>
    <xf numFmtId="0" fontId="9" fillId="0" borderId="0" xfId="0" applyFont="1" applyFill="1" applyAlignment="1">
      <alignment horizontal="left" vertical="top"/>
    </xf>
    <xf numFmtId="0" fontId="9" fillId="0" borderId="0" xfId="0" quotePrefix="1" applyFont="1" applyFill="1" applyAlignment="1">
      <alignment horizontal="left" vertical="center" wrapText="1"/>
    </xf>
    <xf numFmtId="0" fontId="11" fillId="0" borderId="0" xfId="0" applyFont="1" applyFill="1" applyAlignment="1">
      <alignment vertical="top" wrapText="1"/>
    </xf>
    <xf numFmtId="0" fontId="10" fillId="0" borderId="0" xfId="0" applyFont="1" applyFill="1"/>
    <xf numFmtId="0" fontId="10" fillId="0" borderId="0" xfId="0" applyFont="1" applyFill="1" applyAlignment="1">
      <alignment horizontal="right" vertical="center"/>
    </xf>
    <xf numFmtId="0" fontId="10" fillId="0" borderId="0" xfId="0" applyFont="1" applyFill="1" applyAlignment="1">
      <alignment horizontal="left" vertical="top" wrapText="1"/>
    </xf>
    <xf numFmtId="0" fontId="9" fillId="0" borderId="0" xfId="0" applyFont="1" applyFill="1" applyAlignment="1">
      <alignment horizontal="left" vertical="center"/>
    </xf>
    <xf numFmtId="2" fontId="11" fillId="0" borderId="0" xfId="0" applyNumberFormat="1" applyFont="1" applyFill="1" applyAlignment="1">
      <alignment horizontal="right" vertical="center"/>
    </xf>
    <xf numFmtId="0" fontId="11" fillId="0" borderId="0" xfId="0" quotePrefix="1" applyFont="1" applyFill="1" applyAlignment="1">
      <alignment horizontal="left" vertical="center" wrapText="1"/>
    </xf>
    <xf numFmtId="0" fontId="11" fillId="0" borderId="0" xfId="0" applyFont="1" applyFill="1" applyAlignment="1">
      <alignment horizontal="center" vertical="center" wrapText="1"/>
    </xf>
    <xf numFmtId="168" fontId="9" fillId="0" borderId="0" xfId="0" applyNumberFormat="1" applyFont="1" applyFill="1" applyAlignment="1">
      <alignment horizontal="left" vertical="center" wrapText="1"/>
    </xf>
    <xf numFmtId="168" fontId="83" fillId="0" borderId="0" xfId="0" applyNumberFormat="1" applyFont="1" applyFill="1" applyAlignment="1">
      <alignment horizontal="left" vertical="top" wrapText="1"/>
    </xf>
    <xf numFmtId="0" fontId="15" fillId="0" borderId="0" xfId="0" applyFont="1" applyFill="1" applyAlignment="1">
      <alignment horizontal="justify" vertical="center" wrapText="1"/>
    </xf>
  </cellXfs>
  <cellStyles count="774">
    <cellStyle name="20% - Accent1" xfId="22" builtinId="30" customBuiltin="1"/>
    <cellStyle name="20% - Accent1 2" xfId="172"/>
    <cellStyle name="20% - Accent1 2 2" xfId="173"/>
    <cellStyle name="20% - Accent1 2 3" xfId="174"/>
    <cellStyle name="20% - Accent1 2 3 2" xfId="462"/>
    <cellStyle name="20% - Accent1 2 3 2 2" xfId="709"/>
    <cellStyle name="20% - Accent1 2 3 2 3" xfId="564"/>
    <cellStyle name="20% - Accent1 2 3 3" xfId="609"/>
    <cellStyle name="20% - Accent1 2 3 3 2" xfId="754"/>
    <cellStyle name="20% - Accent1 2 3 4" xfId="653"/>
    <cellStyle name="20% - Accent1 2 3 5" xfId="508"/>
    <cellStyle name="20% - Accent1 3" xfId="175"/>
    <cellStyle name="20% - Accent1 3 2" xfId="176"/>
    <cellStyle name="20% - Accent1 3 3" xfId="177"/>
    <cellStyle name="20% - Accent1 4" xfId="178"/>
    <cellStyle name="20% - Accent1 5" xfId="171"/>
    <cellStyle name="20% - Accent1 6" xfId="146"/>
    <cellStyle name="20% - Accent1 6 2" xfId="450"/>
    <cellStyle name="20% - Accent1 6 2 2" xfId="697"/>
    <cellStyle name="20% - Accent1 6 2 3" xfId="552"/>
    <cellStyle name="20% - Accent1 6 3" xfId="597"/>
    <cellStyle name="20% - Accent1 6 3 2" xfId="742"/>
    <cellStyle name="20% - Accent1 6 4" xfId="641"/>
    <cellStyle name="20% - Accent1 6 5" xfId="496"/>
    <cellStyle name="20% - Accent2" xfId="26" builtinId="34" customBuiltin="1"/>
    <cellStyle name="20% - Accent2 2" xfId="180"/>
    <cellStyle name="20% - Accent2 2 2" xfId="181"/>
    <cellStyle name="20% - Accent2 2 3" xfId="182"/>
    <cellStyle name="20% - Accent2 2 3 2" xfId="463"/>
    <cellStyle name="20% - Accent2 2 3 2 2" xfId="710"/>
    <cellStyle name="20% - Accent2 2 3 2 3" xfId="565"/>
    <cellStyle name="20% - Accent2 2 3 3" xfId="610"/>
    <cellStyle name="20% - Accent2 2 3 3 2" xfId="755"/>
    <cellStyle name="20% - Accent2 2 3 4" xfId="654"/>
    <cellStyle name="20% - Accent2 2 3 5" xfId="509"/>
    <cellStyle name="20% - Accent2 3" xfId="183"/>
    <cellStyle name="20% - Accent2 3 2" xfId="184"/>
    <cellStyle name="20% - Accent2 3 3" xfId="185"/>
    <cellStyle name="20% - Accent2 4" xfId="186"/>
    <cellStyle name="20% - Accent2 5" xfId="179"/>
    <cellStyle name="20% - Accent2 6" xfId="150"/>
    <cellStyle name="20% - Accent2 6 2" xfId="452"/>
    <cellStyle name="20% - Accent2 6 2 2" xfId="699"/>
    <cellStyle name="20% - Accent2 6 2 3" xfId="554"/>
    <cellStyle name="20% - Accent2 6 3" xfId="599"/>
    <cellStyle name="20% - Accent2 6 3 2" xfId="744"/>
    <cellStyle name="20% - Accent2 6 4" xfId="643"/>
    <cellStyle name="20% - Accent2 6 5" xfId="498"/>
    <cellStyle name="20% - Accent3" xfId="30" builtinId="38" customBuiltin="1"/>
    <cellStyle name="20% - Accent3 2" xfId="188"/>
    <cellStyle name="20% - Accent3 2 2" xfId="189"/>
    <cellStyle name="20% - Accent3 2 3" xfId="190"/>
    <cellStyle name="20% - Accent3 2 3 2" xfId="464"/>
    <cellStyle name="20% - Accent3 2 3 2 2" xfId="711"/>
    <cellStyle name="20% - Accent3 2 3 2 3" xfId="566"/>
    <cellStyle name="20% - Accent3 2 3 3" xfId="611"/>
    <cellStyle name="20% - Accent3 2 3 3 2" xfId="756"/>
    <cellStyle name="20% - Accent3 2 3 4" xfId="655"/>
    <cellStyle name="20% - Accent3 2 3 5" xfId="510"/>
    <cellStyle name="20% - Accent3 3" xfId="191"/>
    <cellStyle name="20% - Accent3 3 2" xfId="192"/>
    <cellStyle name="20% - Accent3 3 3" xfId="193"/>
    <cellStyle name="20% - Accent3 4" xfId="194"/>
    <cellStyle name="20% - Accent3 5" xfId="187"/>
    <cellStyle name="20% - Accent3 6" xfId="154"/>
    <cellStyle name="20% - Accent3 6 2" xfId="454"/>
    <cellStyle name="20% - Accent3 6 2 2" xfId="701"/>
    <cellStyle name="20% - Accent3 6 2 3" xfId="556"/>
    <cellStyle name="20% - Accent3 6 3" xfId="601"/>
    <cellStyle name="20% - Accent3 6 3 2" xfId="746"/>
    <cellStyle name="20% - Accent3 6 4" xfId="645"/>
    <cellStyle name="20% - Accent3 6 5" xfId="500"/>
    <cellStyle name="20% - Accent4" xfId="34" builtinId="42" customBuiltin="1"/>
    <cellStyle name="20% - Accent4 2" xfId="196"/>
    <cellStyle name="20% - Accent4 2 2" xfId="197"/>
    <cellStyle name="20% - Accent4 2 3" xfId="198"/>
    <cellStyle name="20% - Accent4 2 3 2" xfId="465"/>
    <cellStyle name="20% - Accent4 2 3 2 2" xfId="712"/>
    <cellStyle name="20% - Accent4 2 3 2 3" xfId="567"/>
    <cellStyle name="20% - Accent4 2 3 3" xfId="612"/>
    <cellStyle name="20% - Accent4 2 3 3 2" xfId="757"/>
    <cellStyle name="20% - Accent4 2 3 4" xfId="656"/>
    <cellStyle name="20% - Accent4 2 3 5" xfId="511"/>
    <cellStyle name="20% - Accent4 3" xfId="199"/>
    <cellStyle name="20% - Accent4 3 2" xfId="200"/>
    <cellStyle name="20% - Accent4 3 3" xfId="201"/>
    <cellStyle name="20% - Accent4 4" xfId="202"/>
    <cellStyle name="20% - Accent4 5" xfId="195"/>
    <cellStyle name="20% - Accent4 6" xfId="158"/>
    <cellStyle name="20% - Accent4 6 2" xfId="456"/>
    <cellStyle name="20% - Accent4 6 2 2" xfId="703"/>
    <cellStyle name="20% - Accent4 6 2 3" xfId="558"/>
    <cellStyle name="20% - Accent4 6 3" xfId="603"/>
    <cellStyle name="20% - Accent4 6 3 2" xfId="748"/>
    <cellStyle name="20% - Accent4 6 4" xfId="647"/>
    <cellStyle name="20% - Accent4 6 5" xfId="502"/>
    <cellStyle name="20% - Accent5" xfId="38" builtinId="46" customBuiltin="1"/>
    <cellStyle name="20% - Accent5 2" xfId="204"/>
    <cellStyle name="20% - Accent5 2 2" xfId="205"/>
    <cellStyle name="20% - Accent5 2 3" xfId="206"/>
    <cellStyle name="20% - Accent5 2 3 2" xfId="466"/>
    <cellStyle name="20% - Accent5 2 3 2 2" xfId="713"/>
    <cellStyle name="20% - Accent5 2 3 2 3" xfId="568"/>
    <cellStyle name="20% - Accent5 2 3 3" xfId="613"/>
    <cellStyle name="20% - Accent5 2 3 3 2" xfId="758"/>
    <cellStyle name="20% - Accent5 2 3 4" xfId="657"/>
    <cellStyle name="20% - Accent5 2 3 5" xfId="512"/>
    <cellStyle name="20% - Accent5 3" xfId="207"/>
    <cellStyle name="20% - Accent5 3 2" xfId="208"/>
    <cellStyle name="20% - Accent5 3 3" xfId="209"/>
    <cellStyle name="20% - Accent5 4" xfId="210"/>
    <cellStyle name="20% - Accent5 5" xfId="203"/>
    <cellStyle name="20% - Accent5 6" xfId="162"/>
    <cellStyle name="20% - Accent5 6 2" xfId="458"/>
    <cellStyle name="20% - Accent5 6 2 2" xfId="705"/>
    <cellStyle name="20% - Accent5 6 2 3" xfId="560"/>
    <cellStyle name="20% - Accent5 6 3" xfId="605"/>
    <cellStyle name="20% - Accent5 6 3 2" xfId="750"/>
    <cellStyle name="20% - Accent5 6 4" xfId="649"/>
    <cellStyle name="20% - Accent5 6 5" xfId="504"/>
    <cellStyle name="20% - Accent6" xfId="42" builtinId="50" customBuiltin="1"/>
    <cellStyle name="20% - Accent6 2" xfId="212"/>
    <cellStyle name="20% - Accent6 2 2" xfId="213"/>
    <cellStyle name="20% - Accent6 2 3" xfId="214"/>
    <cellStyle name="20% - Accent6 2 3 2" xfId="467"/>
    <cellStyle name="20% - Accent6 2 3 2 2" xfId="714"/>
    <cellStyle name="20% - Accent6 2 3 2 3" xfId="569"/>
    <cellStyle name="20% - Accent6 2 3 3" xfId="614"/>
    <cellStyle name="20% - Accent6 2 3 3 2" xfId="759"/>
    <cellStyle name="20% - Accent6 2 3 4" xfId="658"/>
    <cellStyle name="20% - Accent6 2 3 5" xfId="513"/>
    <cellStyle name="20% - Accent6 3" xfId="215"/>
    <cellStyle name="20% - Accent6 3 2" xfId="216"/>
    <cellStyle name="20% - Accent6 3 3" xfId="217"/>
    <cellStyle name="20% - Accent6 4" xfId="218"/>
    <cellStyle name="20% - Accent6 5" xfId="211"/>
    <cellStyle name="20% - Accent6 6" xfId="166"/>
    <cellStyle name="20% - Accent6 6 2" xfId="460"/>
    <cellStyle name="20% - Accent6 6 2 2" xfId="707"/>
    <cellStyle name="20% - Accent6 6 2 3" xfId="562"/>
    <cellStyle name="20% - Accent6 6 3" xfId="607"/>
    <cellStyle name="20% - Accent6 6 3 2" xfId="752"/>
    <cellStyle name="20% - Accent6 6 4" xfId="651"/>
    <cellStyle name="20% - Accent6 6 5" xfId="506"/>
    <cellStyle name="40% - Accent1" xfId="23" builtinId="31" customBuiltin="1"/>
    <cellStyle name="40% - Accent1 2" xfId="220"/>
    <cellStyle name="40% - Accent1 2 2" xfId="221"/>
    <cellStyle name="40% - Accent1 2 3" xfId="222"/>
    <cellStyle name="40% - Accent1 2 3 2" xfId="468"/>
    <cellStyle name="40% - Accent1 2 3 2 2" xfId="715"/>
    <cellStyle name="40% - Accent1 2 3 2 3" xfId="570"/>
    <cellStyle name="40% - Accent1 2 3 3" xfId="615"/>
    <cellStyle name="40% - Accent1 2 3 3 2" xfId="760"/>
    <cellStyle name="40% - Accent1 2 3 4" xfId="659"/>
    <cellStyle name="40% - Accent1 2 3 5" xfId="514"/>
    <cellStyle name="40% - Accent1 3" xfId="223"/>
    <cellStyle name="40% - Accent1 3 2" xfId="224"/>
    <cellStyle name="40% - Accent1 3 3" xfId="225"/>
    <cellStyle name="40% - Accent1 4" xfId="226"/>
    <cellStyle name="40% - Accent1 5" xfId="219"/>
    <cellStyle name="40% - Accent1 6" xfId="147"/>
    <cellStyle name="40% - Accent1 6 2" xfId="451"/>
    <cellStyle name="40% - Accent1 6 2 2" xfId="698"/>
    <cellStyle name="40% - Accent1 6 2 3" xfId="553"/>
    <cellStyle name="40% - Accent1 6 3" xfId="598"/>
    <cellStyle name="40% - Accent1 6 3 2" xfId="743"/>
    <cellStyle name="40% - Accent1 6 4" xfId="642"/>
    <cellStyle name="40% - Accent1 6 5" xfId="497"/>
    <cellStyle name="40% - Accent2" xfId="27" builtinId="35" customBuiltin="1"/>
    <cellStyle name="40% - Accent2 2" xfId="228"/>
    <cellStyle name="40% - Accent2 2 2" xfId="229"/>
    <cellStyle name="40% - Accent2 2 3" xfId="230"/>
    <cellStyle name="40% - Accent2 2 3 2" xfId="469"/>
    <cellStyle name="40% - Accent2 2 3 2 2" xfId="716"/>
    <cellStyle name="40% - Accent2 2 3 2 3" xfId="571"/>
    <cellStyle name="40% - Accent2 2 3 3" xfId="616"/>
    <cellStyle name="40% - Accent2 2 3 3 2" xfId="761"/>
    <cellStyle name="40% - Accent2 2 3 4" xfId="660"/>
    <cellStyle name="40% - Accent2 2 3 5" xfId="515"/>
    <cellStyle name="40% - Accent2 3" xfId="231"/>
    <cellStyle name="40% - Accent2 3 2" xfId="232"/>
    <cellStyle name="40% - Accent2 3 3" xfId="233"/>
    <cellStyle name="40% - Accent2 4" xfId="234"/>
    <cellStyle name="40% - Accent2 5" xfId="227"/>
    <cellStyle name="40% - Accent2 6" xfId="151"/>
    <cellStyle name="40% - Accent2 6 2" xfId="453"/>
    <cellStyle name="40% - Accent2 6 2 2" xfId="700"/>
    <cellStyle name="40% - Accent2 6 2 3" xfId="555"/>
    <cellStyle name="40% - Accent2 6 3" xfId="600"/>
    <cellStyle name="40% - Accent2 6 3 2" xfId="745"/>
    <cellStyle name="40% - Accent2 6 4" xfId="644"/>
    <cellStyle name="40% - Accent2 6 5" xfId="499"/>
    <cellStyle name="40% - Accent3" xfId="31" builtinId="39" customBuiltin="1"/>
    <cellStyle name="40% - Accent3 2" xfId="236"/>
    <cellStyle name="40% - Accent3 2 2" xfId="237"/>
    <cellStyle name="40% - Accent3 2 3" xfId="238"/>
    <cellStyle name="40% - Accent3 2 3 2" xfId="470"/>
    <cellStyle name="40% - Accent3 2 3 2 2" xfId="717"/>
    <cellStyle name="40% - Accent3 2 3 2 3" xfId="572"/>
    <cellStyle name="40% - Accent3 2 3 3" xfId="617"/>
    <cellStyle name="40% - Accent3 2 3 3 2" xfId="762"/>
    <cellStyle name="40% - Accent3 2 3 4" xfId="661"/>
    <cellStyle name="40% - Accent3 2 3 5" xfId="516"/>
    <cellStyle name="40% - Accent3 3" xfId="239"/>
    <cellStyle name="40% - Accent3 3 2" xfId="240"/>
    <cellStyle name="40% - Accent3 3 3" xfId="241"/>
    <cellStyle name="40% - Accent3 4" xfId="242"/>
    <cellStyle name="40% - Accent3 5" xfId="235"/>
    <cellStyle name="40% - Accent3 6" xfId="155"/>
    <cellStyle name="40% - Accent3 6 2" xfId="455"/>
    <cellStyle name="40% - Accent3 6 2 2" xfId="702"/>
    <cellStyle name="40% - Accent3 6 2 3" xfId="557"/>
    <cellStyle name="40% - Accent3 6 3" xfId="602"/>
    <cellStyle name="40% - Accent3 6 3 2" xfId="747"/>
    <cellStyle name="40% - Accent3 6 4" xfId="646"/>
    <cellStyle name="40% - Accent3 6 5" xfId="501"/>
    <cellStyle name="40% - Accent4" xfId="35" builtinId="43" customBuiltin="1"/>
    <cellStyle name="40% - Accent4 2" xfId="244"/>
    <cellStyle name="40% - Accent4 2 2" xfId="245"/>
    <cellStyle name="40% - Accent4 2 3" xfId="246"/>
    <cellStyle name="40% - Accent4 2 3 2" xfId="471"/>
    <cellStyle name="40% - Accent4 2 3 2 2" xfId="718"/>
    <cellStyle name="40% - Accent4 2 3 2 3" xfId="573"/>
    <cellStyle name="40% - Accent4 2 3 3" xfId="618"/>
    <cellStyle name="40% - Accent4 2 3 3 2" xfId="763"/>
    <cellStyle name="40% - Accent4 2 3 4" xfId="662"/>
    <cellStyle name="40% - Accent4 2 3 5" xfId="517"/>
    <cellStyle name="40% - Accent4 3" xfId="247"/>
    <cellStyle name="40% - Accent4 3 2" xfId="248"/>
    <cellStyle name="40% - Accent4 3 3" xfId="249"/>
    <cellStyle name="40% - Accent4 4" xfId="250"/>
    <cellStyle name="40% - Accent4 5" xfId="243"/>
    <cellStyle name="40% - Accent4 6" xfId="159"/>
    <cellStyle name="40% - Accent4 6 2" xfId="457"/>
    <cellStyle name="40% - Accent4 6 2 2" xfId="704"/>
    <cellStyle name="40% - Accent4 6 2 3" xfId="559"/>
    <cellStyle name="40% - Accent4 6 3" xfId="604"/>
    <cellStyle name="40% - Accent4 6 3 2" xfId="749"/>
    <cellStyle name="40% - Accent4 6 4" xfId="648"/>
    <cellStyle name="40% - Accent4 6 5" xfId="503"/>
    <cellStyle name="40% - Accent5" xfId="39" builtinId="47" customBuiltin="1"/>
    <cellStyle name="40% - Accent5 2" xfId="252"/>
    <cellStyle name="40% - Accent5 2 2" xfId="253"/>
    <cellStyle name="40% - Accent5 2 3" xfId="254"/>
    <cellStyle name="40% - Accent5 2 3 2" xfId="472"/>
    <cellStyle name="40% - Accent5 2 3 2 2" xfId="719"/>
    <cellStyle name="40% - Accent5 2 3 2 3" xfId="574"/>
    <cellStyle name="40% - Accent5 2 3 3" xfId="619"/>
    <cellStyle name="40% - Accent5 2 3 3 2" xfId="764"/>
    <cellStyle name="40% - Accent5 2 3 4" xfId="663"/>
    <cellStyle name="40% - Accent5 2 3 5" xfId="518"/>
    <cellStyle name="40% - Accent5 3" xfId="255"/>
    <cellStyle name="40% - Accent5 3 2" xfId="256"/>
    <cellStyle name="40% - Accent5 3 3" xfId="257"/>
    <cellStyle name="40% - Accent5 4" xfId="258"/>
    <cellStyle name="40% - Accent5 5" xfId="251"/>
    <cellStyle name="40% - Accent5 6" xfId="163"/>
    <cellStyle name="40% - Accent5 6 2" xfId="459"/>
    <cellStyle name="40% - Accent5 6 2 2" xfId="706"/>
    <cellStyle name="40% - Accent5 6 2 3" xfId="561"/>
    <cellStyle name="40% - Accent5 6 3" xfId="606"/>
    <cellStyle name="40% - Accent5 6 3 2" xfId="751"/>
    <cellStyle name="40% - Accent5 6 4" xfId="650"/>
    <cellStyle name="40% - Accent5 6 5" xfId="505"/>
    <cellStyle name="40% - Accent6" xfId="43" builtinId="51" customBuiltin="1"/>
    <cellStyle name="40% - Accent6 2" xfId="260"/>
    <cellStyle name="40% - Accent6 2 2" xfId="261"/>
    <cellStyle name="40% - Accent6 2 3" xfId="262"/>
    <cellStyle name="40% - Accent6 2 3 2" xfId="473"/>
    <cellStyle name="40% - Accent6 2 3 2 2" xfId="720"/>
    <cellStyle name="40% - Accent6 2 3 2 3" xfId="575"/>
    <cellStyle name="40% - Accent6 2 3 3" xfId="620"/>
    <cellStyle name="40% - Accent6 2 3 3 2" xfId="765"/>
    <cellStyle name="40% - Accent6 2 3 4" xfId="664"/>
    <cellStyle name="40% - Accent6 2 3 5" xfId="519"/>
    <cellStyle name="40% - Accent6 3" xfId="263"/>
    <cellStyle name="40% - Accent6 3 2" xfId="264"/>
    <cellStyle name="40% - Accent6 3 3" xfId="265"/>
    <cellStyle name="40% - Accent6 4" xfId="266"/>
    <cellStyle name="40% - Accent6 5" xfId="259"/>
    <cellStyle name="40% - Accent6 6" xfId="167"/>
    <cellStyle name="40% - Accent6 6 2" xfId="461"/>
    <cellStyle name="40% - Accent6 6 2 2" xfId="708"/>
    <cellStyle name="40% - Accent6 6 2 3" xfId="563"/>
    <cellStyle name="40% - Accent6 6 3" xfId="608"/>
    <cellStyle name="40% - Accent6 6 3 2" xfId="753"/>
    <cellStyle name="40% - Accent6 6 4" xfId="652"/>
    <cellStyle name="40% - Accent6 6 5" xfId="507"/>
    <cellStyle name="60% - Accent1" xfId="24" builtinId="32" customBuiltin="1"/>
    <cellStyle name="60% - Accent1 2" xfId="268"/>
    <cellStyle name="60% - Accent1 3" xfId="269"/>
    <cellStyle name="60% - Accent1 4" xfId="267"/>
    <cellStyle name="60% - Accent1 5" xfId="148"/>
    <cellStyle name="60% - Accent2" xfId="28" builtinId="36" customBuiltin="1"/>
    <cellStyle name="60% - Accent2 2" xfId="271"/>
    <cellStyle name="60% - Accent2 3" xfId="272"/>
    <cellStyle name="60% - Accent2 4" xfId="270"/>
    <cellStyle name="60% - Accent2 5" xfId="152"/>
    <cellStyle name="60% - Accent3" xfId="32" builtinId="40" customBuiltin="1"/>
    <cellStyle name="60% - Accent3 2" xfId="274"/>
    <cellStyle name="60% - Accent3 3" xfId="275"/>
    <cellStyle name="60% - Accent3 4" xfId="273"/>
    <cellStyle name="60% - Accent3 5" xfId="156"/>
    <cellStyle name="60% - Accent4" xfId="36" builtinId="44" customBuiltin="1"/>
    <cellStyle name="60% - Accent4 2" xfId="277"/>
    <cellStyle name="60% - Accent4 3" xfId="278"/>
    <cellStyle name="60% - Accent4 4" xfId="276"/>
    <cellStyle name="60% - Accent4 5" xfId="160"/>
    <cellStyle name="60% - Accent5" xfId="40" builtinId="48" customBuiltin="1"/>
    <cellStyle name="60% - Accent5 2" xfId="280"/>
    <cellStyle name="60% - Accent5 3" xfId="281"/>
    <cellStyle name="60% - Accent5 4" xfId="279"/>
    <cellStyle name="60% - Accent5 5" xfId="164"/>
    <cellStyle name="60% - Accent6" xfId="44" builtinId="52" customBuiltin="1"/>
    <cellStyle name="60% - Accent6 2" xfId="283"/>
    <cellStyle name="60% - Accent6 3" xfId="284"/>
    <cellStyle name="60% - Accent6 4" xfId="282"/>
    <cellStyle name="60% - Accent6 5" xfId="168"/>
    <cellStyle name="Accent1" xfId="21" builtinId="29" customBuiltin="1"/>
    <cellStyle name="Accent1 2" xfId="286"/>
    <cellStyle name="Accent1 3" xfId="287"/>
    <cellStyle name="Accent1 4" xfId="285"/>
    <cellStyle name="Accent1 5" xfId="145"/>
    <cellStyle name="Accent2" xfId="25" builtinId="33" customBuiltin="1"/>
    <cellStyle name="Accent2 2" xfId="289"/>
    <cellStyle name="Accent2 3" xfId="290"/>
    <cellStyle name="Accent2 4" xfId="288"/>
    <cellStyle name="Accent2 5" xfId="149"/>
    <cellStyle name="Accent3" xfId="29" builtinId="37" customBuiltin="1"/>
    <cellStyle name="Accent3 2" xfId="292"/>
    <cellStyle name="Accent3 3" xfId="293"/>
    <cellStyle name="Accent3 4" xfId="291"/>
    <cellStyle name="Accent3 5" xfId="153"/>
    <cellStyle name="Accent4" xfId="33" builtinId="41" customBuiltin="1"/>
    <cellStyle name="Accent4 2" xfId="295"/>
    <cellStyle name="Accent4 3" xfId="296"/>
    <cellStyle name="Accent4 4" xfId="294"/>
    <cellStyle name="Accent4 5" xfId="157"/>
    <cellStyle name="Accent5" xfId="37" builtinId="45" customBuiltin="1"/>
    <cellStyle name="Accent5 2" xfId="298"/>
    <cellStyle name="Accent5 3" xfId="299"/>
    <cellStyle name="Accent5 4" xfId="297"/>
    <cellStyle name="Accent5 5" xfId="161"/>
    <cellStyle name="Accent6" xfId="41" builtinId="49" customBuiltin="1"/>
    <cellStyle name="Accent6 2" xfId="301"/>
    <cellStyle name="Accent6 3" xfId="302"/>
    <cellStyle name="Accent6 4" xfId="300"/>
    <cellStyle name="Accent6 5" xfId="165"/>
    <cellStyle name="Bad" xfId="10" builtinId="27" customBuiltin="1"/>
    <cellStyle name="Bad 2" xfId="304"/>
    <cellStyle name="Bad 3" xfId="305"/>
    <cellStyle name="Bad 4" xfId="303"/>
    <cellStyle name="Bad 5" xfId="134"/>
    <cellStyle name="Calculation" xfId="14" builtinId="22" customBuiltin="1"/>
    <cellStyle name="Calculation 2" xfId="307"/>
    <cellStyle name="Calculation 3" xfId="308"/>
    <cellStyle name="Calculation 4" xfId="306"/>
    <cellStyle name="Calculation 5" xfId="138"/>
    <cellStyle name="Check Cell" xfId="16" builtinId="23" customBuiltin="1"/>
    <cellStyle name="Check Cell 2" xfId="310"/>
    <cellStyle name="Check Cell 3" xfId="311"/>
    <cellStyle name="Check Cell 4" xfId="309"/>
    <cellStyle name="Check Cell 5" xfId="140"/>
    <cellStyle name="Comma 10" xfId="91"/>
    <cellStyle name="Comma 10 2" xfId="125"/>
    <cellStyle name="Comma 10 2 2" xfId="401"/>
    <cellStyle name="Comma 10 2 3" xfId="416"/>
    <cellStyle name="Comma 10 3" xfId="437"/>
    <cellStyle name="Comma 10 3 2" xfId="684"/>
    <cellStyle name="Comma 10 3 3" xfId="539"/>
    <cellStyle name="Comma 11" xfId="95"/>
    <cellStyle name="Comma 11 2" xfId="127"/>
    <cellStyle name="Comma 11 2 2" xfId="403"/>
    <cellStyle name="Comma 11 2 3" xfId="418"/>
    <cellStyle name="Comma 11 3" xfId="439"/>
    <cellStyle name="Comma 11 3 2" xfId="686"/>
    <cellStyle name="Comma 11 3 3" xfId="541"/>
    <cellStyle name="Comma 12" xfId="114"/>
    <cellStyle name="Comma 12 2" xfId="448"/>
    <cellStyle name="Comma 12 2 2" xfId="695"/>
    <cellStyle name="Comma 12 2 3" xfId="550"/>
    <cellStyle name="Comma 12 3" xfId="595"/>
    <cellStyle name="Comma 12 3 2" xfId="740"/>
    <cellStyle name="Comma 12 4" xfId="639"/>
    <cellStyle name="Comma 12 5" xfId="494"/>
    <cellStyle name="Comma 2" xfId="3"/>
    <cellStyle name="Comma 2 2" xfId="108"/>
    <cellStyle name="Comma 2 2 2" xfId="314"/>
    <cellStyle name="Comma 2 2 2 2" xfId="404"/>
    <cellStyle name="Comma 2 2 2 3" xfId="419"/>
    <cellStyle name="Comma 2 2 3" xfId="446"/>
    <cellStyle name="Comma 2 2 3 2" xfId="693"/>
    <cellStyle name="Comma 2 2 3 3" xfId="548"/>
    <cellStyle name="Comma 2 2 4" xfId="593"/>
    <cellStyle name="Comma 2 2 4 2" xfId="738"/>
    <cellStyle name="Comma 2 2 5" xfId="637"/>
    <cellStyle name="Comma 2 2 6" xfId="492"/>
    <cellStyle name="Comma 2 3" xfId="107"/>
    <cellStyle name="Comma 2 3 2" xfId="445"/>
    <cellStyle name="Comma 2 3 2 2" xfId="692"/>
    <cellStyle name="Comma 2 3 2 3" xfId="547"/>
    <cellStyle name="Comma 2 3 3" xfId="592"/>
    <cellStyle name="Comma 2 3 3 2" xfId="737"/>
    <cellStyle name="Comma 2 3 4" xfId="636"/>
    <cellStyle name="Comma 2 3 5" xfId="491"/>
    <cellStyle name="Comma 2 4" xfId="85"/>
    <cellStyle name="Comma 2 4 2" xfId="124"/>
    <cellStyle name="Comma 2 4 2 2" xfId="400"/>
    <cellStyle name="Comma 2 4 2 3" xfId="415"/>
    <cellStyle name="Comma 2 4 3" xfId="436"/>
    <cellStyle name="Comma 2 4 3 2" xfId="683"/>
    <cellStyle name="Comma 2 4 3 3" xfId="538"/>
    <cellStyle name="Comma 2 5" xfId="103"/>
    <cellStyle name="Comma 2 5 2" xfId="442"/>
    <cellStyle name="Comma 2 5 2 2" xfId="689"/>
    <cellStyle name="Comma 2 5 2 3" xfId="544"/>
    <cellStyle name="Comma 2 5 3" xfId="589"/>
    <cellStyle name="Comma 2 5 3 2" xfId="734"/>
    <cellStyle name="Comma 2 5 4" xfId="633"/>
    <cellStyle name="Comma 2 5 5" xfId="488"/>
    <cellStyle name="Comma 2 6" xfId="116"/>
    <cellStyle name="Comma 2 6 2" xfId="392"/>
    <cellStyle name="Comma 2 6 3" xfId="407"/>
    <cellStyle name="Comma 2 7" xfId="313"/>
    <cellStyle name="Comma 2 8" xfId="52"/>
    <cellStyle name="Comma 2 8 2" xfId="586"/>
    <cellStyle name="Comma 2 8 2 2" xfId="731"/>
    <cellStyle name="Comma 2 8 3" xfId="485"/>
    <cellStyle name="Comma 2 9" xfId="428"/>
    <cellStyle name="Comma 2 9 2" xfId="675"/>
    <cellStyle name="Comma 2 9 3" xfId="530"/>
    <cellStyle name="Comma 3" xfId="109"/>
    <cellStyle name="Comma 3 2" xfId="59"/>
    <cellStyle name="Comma 3 2 2" xfId="119"/>
    <cellStyle name="Comma 3 2 2 2" xfId="395"/>
    <cellStyle name="Comma 3 2 2 3" xfId="410"/>
    <cellStyle name="Comma 3 2 3" xfId="431"/>
    <cellStyle name="Comma 3 2 3 2" xfId="678"/>
    <cellStyle name="Comma 3 2 3 3" xfId="533"/>
    <cellStyle name="Comma 3 3" xfId="315"/>
    <cellStyle name="Comma 3 3 2" xfId="405"/>
    <cellStyle name="Comma 3 3 3" xfId="420"/>
    <cellStyle name="Comma 3 4" xfId="447"/>
    <cellStyle name="Comma 3 4 2" xfId="694"/>
    <cellStyle name="Comma 3 4 3" xfId="549"/>
    <cellStyle name="Comma 3 5" xfId="594"/>
    <cellStyle name="Comma 3 5 2" xfId="739"/>
    <cellStyle name="Comma 3 6" xfId="638"/>
    <cellStyle name="Comma 3 7" xfId="493"/>
    <cellStyle name="Comma 4" xfId="67"/>
    <cellStyle name="Comma 4 2" xfId="54"/>
    <cellStyle name="Comma 4 2 2" xfId="118"/>
    <cellStyle name="Comma 4 2 2 2" xfId="394"/>
    <cellStyle name="Comma 4 2 2 3" xfId="409"/>
    <cellStyle name="Comma 4 2 3" xfId="430"/>
    <cellStyle name="Comma 4 2 3 2" xfId="677"/>
    <cellStyle name="Comma 4 2 3 3" xfId="532"/>
    <cellStyle name="Comma 4 3" xfId="105"/>
    <cellStyle name="Comma 4 3 2" xfId="444"/>
    <cellStyle name="Comma 4 3 2 2" xfId="691"/>
    <cellStyle name="Comma 4 3 2 3" xfId="546"/>
    <cellStyle name="Comma 4 3 3" xfId="591"/>
    <cellStyle name="Comma 4 3 3 2" xfId="736"/>
    <cellStyle name="Comma 4 3 4" xfId="635"/>
    <cellStyle name="Comma 4 3 5" xfId="490"/>
    <cellStyle name="Comma 4 4" xfId="121"/>
    <cellStyle name="Comma 4 4 2" xfId="397"/>
    <cellStyle name="Comma 4 4 3" xfId="412"/>
    <cellStyle name="Comma 4 5" xfId="312"/>
    <cellStyle name="Comma 4 6" xfId="433"/>
    <cellStyle name="Comma 4 6 2" xfId="680"/>
    <cellStyle name="Comma 4 6 3" xfId="535"/>
    <cellStyle name="Comma 5" xfId="53"/>
    <cellStyle name="Comma 5 2" xfId="60"/>
    <cellStyle name="Comma 5 2 2" xfId="68"/>
    <cellStyle name="Comma 5 2 2 2" xfId="122"/>
    <cellStyle name="Comma 5 2 2 2 2" xfId="398"/>
    <cellStyle name="Comma 5 2 2 2 3" xfId="413"/>
    <cellStyle name="Comma 5 2 2 3" xfId="434"/>
    <cellStyle name="Comma 5 2 2 3 2" xfId="681"/>
    <cellStyle name="Comma 5 2 2 3 3" xfId="536"/>
    <cellStyle name="Comma 5 2 3" xfId="94"/>
    <cellStyle name="Comma 5 2 3 2" xfId="126"/>
    <cellStyle name="Comma 5 2 3 2 2" xfId="402"/>
    <cellStyle name="Comma 5 2 3 2 3" xfId="417"/>
    <cellStyle name="Comma 5 2 3 3" xfId="438"/>
    <cellStyle name="Comma 5 2 3 3 2" xfId="685"/>
    <cellStyle name="Comma 5 2 3 3 3" xfId="540"/>
    <cellStyle name="Comma 5 2 4" xfId="84"/>
    <cellStyle name="Comma 5 2 4 2" xfId="123"/>
    <cellStyle name="Comma 5 2 4 2 2" xfId="399"/>
    <cellStyle name="Comma 5 2 4 2 3" xfId="414"/>
    <cellStyle name="Comma 5 2 4 3" xfId="435"/>
    <cellStyle name="Comma 5 2 4 3 2" xfId="682"/>
    <cellStyle name="Comma 5 2 4 3 3" xfId="537"/>
    <cellStyle name="Comma 5 2 5" xfId="120"/>
    <cellStyle name="Comma 5 2 5 2" xfId="396"/>
    <cellStyle name="Comma 5 2 5 3" xfId="411"/>
    <cellStyle name="Comma 5 2 6" xfId="432"/>
    <cellStyle name="Comma 5 2 6 2" xfId="679"/>
    <cellStyle name="Comma 5 2 6 3" xfId="534"/>
    <cellStyle name="Comma 5 3" xfId="100"/>
    <cellStyle name="Comma 5 4" xfId="117"/>
    <cellStyle name="Comma 5 4 2" xfId="393"/>
    <cellStyle name="Comma 5 4 3" xfId="408"/>
    <cellStyle name="Comma 5 5" xfId="429"/>
    <cellStyle name="Comma 5 5 2" xfId="676"/>
    <cellStyle name="Comma 5 5 3" xfId="531"/>
    <cellStyle name="Comma 6" xfId="391"/>
    <cellStyle name="Comma 6 2" xfId="406"/>
    <cellStyle name="Comma 6 2 2" xfId="480"/>
    <cellStyle name="Comma 6 2 2 2" xfId="727"/>
    <cellStyle name="Comma 6 2 2 3" xfId="582"/>
    <cellStyle name="Comma 6 2 3" xfId="627"/>
    <cellStyle name="Comma 6 2 3 2" xfId="772"/>
    <cellStyle name="Comma 6 2 4" xfId="671"/>
    <cellStyle name="Comma 6 2 5" xfId="526"/>
    <cellStyle name="Comma 6 3" xfId="421"/>
    <cellStyle name="Comma 6 3 2" xfId="481"/>
    <cellStyle name="Comma 6 3 2 2" xfId="728"/>
    <cellStyle name="Comma 6 3 2 3" xfId="583"/>
    <cellStyle name="Comma 6 3 3" xfId="628"/>
    <cellStyle name="Comma 6 3 3 2" xfId="773"/>
    <cellStyle name="Comma 6 3 4" xfId="672"/>
    <cellStyle name="Comma 6 3 5" xfId="527"/>
    <cellStyle name="Comma 6 4" xfId="479"/>
    <cellStyle name="Comma 6 4 2" xfId="726"/>
    <cellStyle name="Comma 6 4 3" xfId="581"/>
    <cellStyle name="Comma 6 5" xfId="626"/>
    <cellStyle name="Comma 6 5 2" xfId="771"/>
    <cellStyle name="Comma 6 6" xfId="670"/>
    <cellStyle name="Comma 6 7" xfId="525"/>
    <cellStyle name="Excel Built-in Normal" xfId="110"/>
    <cellStyle name="Explanatory Text" xfId="19" builtinId="53" customBuiltin="1"/>
    <cellStyle name="Explanatory Text 2" xfId="317"/>
    <cellStyle name="Explanatory Text 3" xfId="318"/>
    <cellStyle name="Explanatory Text 4" xfId="316"/>
    <cellStyle name="Explanatory Text 5" xfId="143"/>
    <cellStyle name="Good" xfId="9" builtinId="26" customBuiltin="1"/>
    <cellStyle name="Good 2" xfId="320"/>
    <cellStyle name="Good 3" xfId="321"/>
    <cellStyle name="Good 4" xfId="322"/>
    <cellStyle name="Good 5" xfId="319"/>
    <cellStyle name="Good 6" xfId="133"/>
    <cellStyle name="Heading 1" xfId="5" builtinId="16" customBuiltin="1"/>
    <cellStyle name="Heading 1 2" xfId="324"/>
    <cellStyle name="Heading 1 3" xfId="325"/>
    <cellStyle name="Heading 1 4" xfId="323"/>
    <cellStyle name="Heading 1 5" xfId="129"/>
    <cellStyle name="Heading 2" xfId="6" builtinId="17" customBuiltin="1"/>
    <cellStyle name="Heading 2 2" xfId="327"/>
    <cellStyle name="Heading 2 3" xfId="328"/>
    <cellStyle name="Heading 2 4" xfId="326"/>
    <cellStyle name="Heading 2 5" xfId="130"/>
    <cellStyle name="Heading 3" xfId="7" builtinId="18" customBuiltin="1"/>
    <cellStyle name="Heading 3 2" xfId="330"/>
    <cellStyle name="Heading 3 3" xfId="331"/>
    <cellStyle name="Heading 3 4" xfId="329"/>
    <cellStyle name="Heading 3 5" xfId="131"/>
    <cellStyle name="Heading 4" xfId="8" builtinId="19" customBuiltin="1"/>
    <cellStyle name="Heading 4 2" xfId="333"/>
    <cellStyle name="Heading 4 3" xfId="334"/>
    <cellStyle name="Heading 4 4" xfId="332"/>
    <cellStyle name="Heading 4 5" xfId="132"/>
    <cellStyle name="Hyperlink" xfId="482" builtinId="8"/>
    <cellStyle name="Hyperlink 2" xfId="46"/>
    <cellStyle name="Hyperlink 2 2" xfId="335"/>
    <cellStyle name="Hyperlink 3" xfId="336"/>
    <cellStyle name="Input" xfId="12" builtinId="20" customBuiltin="1"/>
    <cellStyle name="Input 2" xfId="338"/>
    <cellStyle name="Input 3" xfId="339"/>
    <cellStyle name="Input 4" xfId="337"/>
    <cellStyle name="Input 5" xfId="136"/>
    <cellStyle name="Linked Cell" xfId="15" builtinId="24" customBuiltin="1"/>
    <cellStyle name="Linked Cell 2" xfId="341"/>
    <cellStyle name="Linked Cell 3" xfId="342"/>
    <cellStyle name="Linked Cell 4" xfId="340"/>
    <cellStyle name="Linked Cell 5" xfId="139"/>
    <cellStyle name="Neutral" xfId="11" builtinId="28" customBuiltin="1"/>
    <cellStyle name="Neutral 2" xfId="344"/>
    <cellStyle name="Neutral 3" xfId="345"/>
    <cellStyle name="Neutral 4" xfId="343"/>
    <cellStyle name="Neutral 5" xfId="135"/>
    <cellStyle name="Norm੎੎ 2" xfId="92"/>
    <cellStyle name="Normal" xfId="0" builtinId="0"/>
    <cellStyle name="Normal 10" xfId="73"/>
    <cellStyle name="Normal 10 2" xfId="106"/>
    <cellStyle name="Normal 101" xfId="47"/>
    <cellStyle name="Normal 101 2" xfId="426"/>
    <cellStyle name="Normal 101 2 2" xfId="673"/>
    <cellStyle name="Normal 101 2 3" xfId="528"/>
    <cellStyle name="Normal 101 3" xfId="584"/>
    <cellStyle name="Normal 101 3 2" xfId="729"/>
    <cellStyle name="Normal 101 4" xfId="629"/>
    <cellStyle name="Normal 101 5" xfId="483"/>
    <cellStyle name="Normal 11" xfId="55"/>
    <cellStyle name="Normal 11 2" xfId="346"/>
    <cellStyle name="Normal 12" xfId="74"/>
    <cellStyle name="Normal 12 2" xfId="347"/>
    <cellStyle name="Normal 13" xfId="76"/>
    <cellStyle name="Normal 13 2" xfId="348"/>
    <cellStyle name="Normal 14" xfId="79"/>
    <cellStyle name="Normal 18" xfId="115"/>
    <cellStyle name="Normal 2" xfId="2"/>
    <cellStyle name="Normal 2 10" xfId="96"/>
    <cellStyle name="Normal 2 2" xfId="50"/>
    <cellStyle name="Normal 2 2 2" xfId="62"/>
    <cellStyle name="Normal 2 2 2 2" xfId="351"/>
    <cellStyle name="Normal 2 2 2 2 2" xfId="474"/>
    <cellStyle name="Normal 2 2 2 2 2 2" xfId="721"/>
    <cellStyle name="Normal 2 2 2 2 2 3" xfId="576"/>
    <cellStyle name="Normal 2 2 2 2 3" xfId="621"/>
    <cellStyle name="Normal 2 2 2 2 3 2" xfId="766"/>
    <cellStyle name="Normal 2 2 2 2 4" xfId="665"/>
    <cellStyle name="Normal 2 2 2 2 5" xfId="520"/>
    <cellStyle name="Normal 2 2 3" xfId="93"/>
    <cellStyle name="Normal 2 2 4" xfId="350"/>
    <cellStyle name="Normal 2 3" xfId="64"/>
    <cellStyle name="Normal 2 3 2" xfId="352"/>
    <cellStyle name="Normal 2 4" xfId="48"/>
    <cellStyle name="Normal 2 4 2" xfId="61"/>
    <cellStyle name="Normal 2 4 2 2" xfId="104"/>
    <cellStyle name="Normal 2 4 2 2 2" xfId="443"/>
    <cellStyle name="Normal 2 4 2 2 2 2" xfId="690"/>
    <cellStyle name="Normal 2 4 2 2 2 3" xfId="545"/>
    <cellStyle name="Normal 2 4 2 2 3" xfId="590"/>
    <cellStyle name="Normal 2 4 2 2 3 2" xfId="735"/>
    <cellStyle name="Normal 2 4 2 2 4" xfId="634"/>
    <cellStyle name="Normal 2 4 2 2 5" xfId="489"/>
    <cellStyle name="Normal 2 4 3" xfId="349"/>
    <cellStyle name="Normal 2 5" xfId="56"/>
    <cellStyle name="Normal 2 5 2" xfId="86"/>
    <cellStyle name="Normal 2 5 3" xfId="390"/>
    <cellStyle name="Normal 2 5 3 2" xfId="478"/>
    <cellStyle name="Normal 2 5 3 2 2" xfId="725"/>
    <cellStyle name="Normal 2 5 3 2 3" xfId="580"/>
    <cellStyle name="Normal 2 5 3 3" xfId="625"/>
    <cellStyle name="Normal 2 5 3 3 2" xfId="770"/>
    <cellStyle name="Normal 2 5 3 4" xfId="669"/>
    <cellStyle name="Normal 2 5 3 5" xfId="524"/>
    <cellStyle name="Normal 2 5 9" xfId="425"/>
    <cellStyle name="Normal 2 6" xfId="45"/>
    <cellStyle name="Normal 2 7" xfId="102"/>
    <cellStyle name="Normal 2 7 2" xfId="441"/>
    <cellStyle name="Normal 2 7 2 2" xfId="688"/>
    <cellStyle name="Normal 2 7 2 3" xfId="543"/>
    <cellStyle name="Normal 2 7 3" xfId="588"/>
    <cellStyle name="Normal 2 7 3 2" xfId="733"/>
    <cellStyle name="Normal 2 7 4" xfId="632"/>
    <cellStyle name="Normal 2 7 5" xfId="487"/>
    <cellStyle name="Normal 3" xfId="1"/>
    <cellStyle name="Normal 3 10" xfId="170"/>
    <cellStyle name="Normal 3 11" xfId="49"/>
    <cellStyle name="Normal 3 11 2" xfId="585"/>
    <cellStyle name="Normal 3 11 2 2" xfId="730"/>
    <cellStyle name="Normal 3 11 3" xfId="630"/>
    <cellStyle name="Normal 3 11 4" xfId="484"/>
    <cellStyle name="Normal 3 12" xfId="427"/>
    <cellStyle name="Normal 3 12 2" xfId="674"/>
    <cellStyle name="Normal 3 12 3" xfId="529"/>
    <cellStyle name="Normal 3 2" xfId="51"/>
    <cellStyle name="Normal 3 2 2" xfId="58"/>
    <cellStyle name="Normal 3 2 2 2" xfId="89"/>
    <cellStyle name="Normal 3 3" xfId="57"/>
    <cellStyle name="Normal 3 3 5" xfId="87"/>
    <cellStyle name="Normal 3 4" xfId="69"/>
    <cellStyle name="Normal 3 4 2" xfId="424"/>
    <cellStyle name="Normal 3 5" xfId="70"/>
    <cellStyle name="Normal 3 6" xfId="72"/>
    <cellStyle name="Normal 3 7" xfId="75"/>
    <cellStyle name="Normal 3 8" xfId="77"/>
    <cellStyle name="Normal 3 9" xfId="80"/>
    <cellStyle name="Normal 4" xfId="63"/>
    <cellStyle name="Normal 4 2" xfId="65"/>
    <cellStyle name="Normal 4 2 2" xfId="83"/>
    <cellStyle name="Normal 4 2 3" xfId="354"/>
    <cellStyle name="Normal 4 2 6" xfId="78"/>
    <cellStyle name="Normal 4 3" xfId="353"/>
    <cellStyle name="Normal 4 3 2" xfId="475"/>
    <cellStyle name="Normal 4 3 2 2" xfId="722"/>
    <cellStyle name="Normal 4 3 2 3" xfId="577"/>
    <cellStyle name="Normal 4 3 3" xfId="622"/>
    <cellStyle name="Normal 4 3 3 2" xfId="767"/>
    <cellStyle name="Normal 4 3 4" xfId="666"/>
    <cellStyle name="Normal 4 3 5" xfId="521"/>
    <cellStyle name="Normal 4 4" xfId="169"/>
    <cellStyle name="Normal 4 9" xfId="422"/>
    <cellStyle name="Normal 5" xfId="66"/>
    <cellStyle name="Normal 5 2" xfId="82"/>
    <cellStyle name="Normal 5 2 2" xfId="356"/>
    <cellStyle name="Normal 5 3" xfId="111"/>
    <cellStyle name="Normal 5 3 2" xfId="357"/>
    <cellStyle name="Normal 5 3 3" xfId="423"/>
    <cellStyle name="Normal 5 4" xfId="88"/>
    <cellStyle name="Normal 5 4 2" xfId="389"/>
    <cellStyle name="Normal 5 4 2 2" xfId="477"/>
    <cellStyle name="Normal 5 4 2 2 2" xfId="724"/>
    <cellStyle name="Normal 5 4 2 2 3" xfId="579"/>
    <cellStyle name="Normal 5 4 2 3" xfId="624"/>
    <cellStyle name="Normal 5 4 2 3 2" xfId="769"/>
    <cellStyle name="Normal 5 4 2 4" xfId="668"/>
    <cellStyle name="Normal 5 4 2 5" xfId="523"/>
    <cellStyle name="Normal 5 5" xfId="355"/>
    <cellStyle name="Normal 5 7" xfId="81"/>
    <cellStyle name="Normal 6" xfId="90"/>
    <cellStyle name="Normal 6 2" xfId="112"/>
    <cellStyle name="Normal 6 2 2" xfId="359"/>
    <cellStyle name="Normal 6 3" xfId="360"/>
    <cellStyle name="Normal 6 4" xfId="388"/>
    <cellStyle name="Normal 6 5" xfId="358"/>
    <cellStyle name="Normal 7" xfId="97"/>
    <cellStyle name="Normal 7 2" xfId="99"/>
    <cellStyle name="Normal 7 2 2" xfId="362"/>
    <cellStyle name="Normal 7 3" xfId="363"/>
    <cellStyle name="Normal 7 4" xfId="361"/>
    <cellStyle name="Normal 7 5" xfId="440"/>
    <cellStyle name="Normal 7 5 2" xfId="687"/>
    <cellStyle name="Normal 7 5 3" xfId="542"/>
    <cellStyle name="Normal 7 6" xfId="587"/>
    <cellStyle name="Normal 7 6 2" xfId="732"/>
    <cellStyle name="Normal 7 7" xfId="631"/>
    <cellStyle name="Normal 7 8" xfId="486"/>
    <cellStyle name="Normal 8" xfId="98"/>
    <cellStyle name="Normal 8 2" xfId="113"/>
    <cellStyle name="Normal 8 3" xfId="364"/>
    <cellStyle name="Normal 9" xfId="71"/>
    <cellStyle name="Normal 9 2" xfId="366"/>
    <cellStyle name="Normal 9 3" xfId="365"/>
    <cellStyle name="Note" xfId="18" builtinId="10" customBuiltin="1"/>
    <cellStyle name="Note 2" xfId="367"/>
    <cellStyle name="Note 2 2" xfId="368"/>
    <cellStyle name="Note 2 3" xfId="369"/>
    <cellStyle name="Note 2 3 2" xfId="476"/>
    <cellStyle name="Note 2 3 2 2" xfId="723"/>
    <cellStyle name="Note 2 3 2 3" xfId="578"/>
    <cellStyle name="Note 2 3 3" xfId="623"/>
    <cellStyle name="Note 2 3 3 2" xfId="768"/>
    <cellStyle name="Note 2 3 4" xfId="667"/>
    <cellStyle name="Note 2 3 5" xfId="522"/>
    <cellStyle name="Note 3" xfId="370"/>
    <cellStyle name="Note 3 2" xfId="371"/>
    <cellStyle name="Note 3 3" xfId="372"/>
    <cellStyle name="Note 4" xfId="373"/>
    <cellStyle name="Note 4 2" xfId="374"/>
    <cellStyle name="Note 5" xfId="375"/>
    <cellStyle name="Note 6" xfId="142"/>
    <cellStyle name="Note 6 2" xfId="449"/>
    <cellStyle name="Note 6 2 2" xfId="696"/>
    <cellStyle name="Note 6 2 3" xfId="551"/>
    <cellStyle name="Note 6 3" xfId="596"/>
    <cellStyle name="Note 6 3 2" xfId="741"/>
    <cellStyle name="Note 6 4" xfId="640"/>
    <cellStyle name="Note 6 5" xfId="495"/>
    <cellStyle name="Output" xfId="13" builtinId="21" customBuiltin="1"/>
    <cellStyle name="Output 2" xfId="377"/>
    <cellStyle name="Output 3" xfId="378"/>
    <cellStyle name="Output 4" xfId="376"/>
    <cellStyle name="Output 5" xfId="137"/>
    <cellStyle name="Percent 2" xfId="101"/>
    <cellStyle name="Title" xfId="4" builtinId="15" customBuiltin="1"/>
    <cellStyle name="Title 2" xfId="380"/>
    <cellStyle name="Title 3" xfId="381"/>
    <cellStyle name="Title 4" xfId="379"/>
    <cellStyle name="Title 5" xfId="128"/>
    <cellStyle name="Total" xfId="20" builtinId="25" customBuiltin="1"/>
    <cellStyle name="Total 2" xfId="383"/>
    <cellStyle name="Total 3" xfId="384"/>
    <cellStyle name="Total 4" xfId="382"/>
    <cellStyle name="Total 5" xfId="144"/>
    <cellStyle name="Warning Text" xfId="17" builtinId="11" customBuiltin="1"/>
    <cellStyle name="Warning Text 2" xfId="386"/>
    <cellStyle name="Warning Text 3" xfId="387"/>
    <cellStyle name="Warning Text 4" xfId="385"/>
    <cellStyle name="Warning Text 5" xfId="141"/>
  </cellStyles>
  <dxfs count="32">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color auto="1"/>
        <name val="Calibri"/>
        <scheme val="minor"/>
      </font>
      <numFmt numFmtId="30" formatCode="@"/>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numFmt numFmtId="30" formatCode="@"/>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numFmt numFmtId="30" formatCode="@"/>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color auto="1"/>
        <name val="Calibri"/>
        <scheme val="minor"/>
      </font>
      <numFmt numFmtId="30" formatCode="@"/>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4" name="Tabel14235" displayName="Tabel14235" ref="A9:H14" totalsRowShown="0" headerRowDxfId="31">
  <autoFilter ref="A9:H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30"/>
    <tableColumn id="8" name="Capitol" dataDxfId="29"/>
    <tableColumn id="2" name="Cod_x000a_Articol" dataDxfId="28"/>
    <tableColumn id="3" name="Denumire" dataDxfId="27"/>
    <tableColumn id="4" name="UM" dataDxfId="26"/>
    <tableColumn id="5" name="CANT." dataDxfId="25"/>
    <tableColumn id="6" name="PRET _x000a_UNITAR"/>
    <tableColumn id="7" name="PRET_x000a_TOTAL" dataDxfId="24"/>
  </tableColumns>
  <tableStyleInfo name="TableStyleMedium4" showFirstColumn="0" showLastColumn="0" showRowStripes="1" showColumnStripes="0"/>
</table>
</file>

<file path=xl/tables/table2.xml><?xml version="1.0" encoding="utf-8"?>
<table xmlns="http://schemas.openxmlformats.org/spreadsheetml/2006/main" id="3" name="Tabel14" displayName="Tabel14" ref="A9:H19" totalsRowShown="0" headerRowDxfId="23">
  <autoFilter ref="A9:H1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22"/>
    <tableColumn id="8" name="Capitol" dataDxfId="21"/>
    <tableColumn id="2" name="Cod_x000a_Articol" dataDxfId="20"/>
    <tableColumn id="3" name="Denumire" dataDxfId="19"/>
    <tableColumn id="4" name="UM" dataDxfId="18"/>
    <tableColumn id="5" name="CANT." dataDxfId="17"/>
    <tableColumn id="6" name="PRET _x000a_UNITAR"/>
    <tableColumn id="7" name="PRET_x000a_TOTAL" dataDxfId="16"/>
  </tableColumns>
  <tableStyleInfo name="TableStyleMedium4" showFirstColumn="0" showLastColumn="0" showRowStripes="1" showColumnStripes="0"/>
</table>
</file>

<file path=xl/tables/table3.xml><?xml version="1.0" encoding="utf-8"?>
<table xmlns="http://schemas.openxmlformats.org/spreadsheetml/2006/main" id="1" name="Tabel142" displayName="Tabel142" ref="A9:H78" totalsRowShown="0" headerRowDxfId="15">
  <autoFilter ref="A9:H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14"/>
    <tableColumn id="8" name="Capitol" dataDxfId="13"/>
    <tableColumn id="2" name="Cod_x000a_Articol" dataDxfId="12"/>
    <tableColumn id="3" name="Denumire" dataDxfId="11"/>
    <tableColumn id="4" name="UM" dataDxfId="10"/>
    <tableColumn id="5" name="CANT." dataDxfId="9"/>
    <tableColumn id="6" name="PRET _x000a_UNITAR"/>
    <tableColumn id="7" name="PRET_x000a_TOTAL" dataDxfId="8"/>
  </tableColumns>
  <tableStyleInfo name="TableStyleMedium4" showFirstColumn="0" showLastColumn="0" showRowStripes="1" showColumnStripes="0"/>
</table>
</file>

<file path=xl/tables/table4.xml><?xml version="1.0" encoding="utf-8"?>
<table xmlns="http://schemas.openxmlformats.org/spreadsheetml/2006/main" id="2" name="Tabel1423" displayName="Tabel1423" ref="A9:H158" totalsRowShown="0" headerRowDxfId="7">
  <autoFilter ref="A9:H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6"/>
    <tableColumn id="8" name="Capitol" dataDxfId="5"/>
    <tableColumn id="2" name="Cod_x000a_Articol" dataDxfId="4"/>
    <tableColumn id="3" name="Denumire" dataDxfId="3"/>
    <tableColumn id="4" name="UM" dataDxfId="2"/>
    <tableColumn id="5" name="CANT." dataDxfId="1"/>
    <tableColumn id="6" name="PRET _x000a_UNITAR"/>
    <tableColumn id="7" name="PRET_x000a_TOTAL"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2"/>
  <sheetViews>
    <sheetView zoomScale="70" zoomScaleNormal="70" zoomScaleSheetLayoutView="78" workbookViewId="0">
      <selection activeCell="D35" sqref="D35"/>
    </sheetView>
  </sheetViews>
  <sheetFormatPr defaultRowHeight="14.5"/>
  <cols>
    <col min="1" max="2" width="6.7265625" customWidth="1"/>
    <col min="3" max="3" width="17.81640625" customWidth="1"/>
    <col min="4" max="4" width="132.54296875" bestFit="1" customWidth="1"/>
    <col min="5" max="5" width="4.26953125" bestFit="1" customWidth="1"/>
    <col min="6" max="6" width="9.7265625" bestFit="1" customWidth="1"/>
    <col min="7" max="7" width="7" bestFit="1" customWidth="1"/>
    <col min="8" max="8" width="6" bestFit="1" customWidth="1"/>
  </cols>
  <sheetData>
    <row r="1" spans="1:8" ht="15.5">
      <c r="A1" s="14" t="s">
        <v>6</v>
      </c>
      <c r="B1" s="14"/>
      <c r="C1" s="15"/>
      <c r="D1" s="16" t="s">
        <v>24</v>
      </c>
      <c r="E1" s="5"/>
      <c r="F1" s="6"/>
      <c r="G1" s="7"/>
      <c r="H1" s="4"/>
    </row>
    <row r="2" spans="1:8">
      <c r="A2" s="14" t="s">
        <v>7</v>
      </c>
      <c r="B2" s="14"/>
      <c r="C2" s="17"/>
      <c r="D2" s="13" t="s">
        <v>213</v>
      </c>
      <c r="E2" s="9"/>
      <c r="F2" s="10"/>
      <c r="G2" s="10"/>
      <c r="H2" s="8"/>
    </row>
    <row r="3" spans="1:8">
      <c r="A3" s="14" t="s">
        <v>8</v>
      </c>
      <c r="B3" s="14"/>
      <c r="C3" s="17"/>
      <c r="D3" s="18" t="s">
        <v>36</v>
      </c>
      <c r="E3" s="9"/>
      <c r="F3" s="10"/>
      <c r="G3" s="10"/>
      <c r="H3" s="8"/>
    </row>
    <row r="4" spans="1:8">
      <c r="A4" s="14" t="s">
        <v>9</v>
      </c>
      <c r="B4" s="14"/>
      <c r="C4" s="15"/>
      <c r="D4" s="60">
        <f ca="1">TODAY()</f>
        <v>46097</v>
      </c>
      <c r="E4" s="12"/>
      <c r="F4" s="8"/>
      <c r="G4" s="8"/>
      <c r="H4" s="11"/>
    </row>
    <row r="5" spans="1:8">
      <c r="A5" s="14" t="s">
        <v>10</v>
      </c>
      <c r="B5" s="14"/>
      <c r="C5" s="15"/>
      <c r="D5" s="18" t="s">
        <v>21</v>
      </c>
      <c r="E5" s="12"/>
      <c r="F5" s="8"/>
      <c r="G5" s="8"/>
      <c r="H5" s="11"/>
    </row>
    <row r="6" spans="1:8">
      <c r="A6" s="14" t="s">
        <v>3</v>
      </c>
      <c r="B6" s="14"/>
      <c r="C6" s="15"/>
      <c r="D6" s="16" t="s">
        <v>4</v>
      </c>
      <c r="E6" s="12"/>
      <c r="F6" s="8"/>
      <c r="G6" s="8"/>
      <c r="H6" s="11"/>
    </row>
    <row r="7" spans="1:8">
      <c r="A7" s="14" t="s">
        <v>5</v>
      </c>
      <c r="B7" s="14"/>
      <c r="C7" s="15"/>
      <c r="D7" s="18" t="s">
        <v>18</v>
      </c>
      <c r="E7" s="12"/>
      <c r="F7" s="8"/>
      <c r="G7" s="8"/>
      <c r="H7" s="11"/>
    </row>
    <row r="9" spans="1:8" ht="26">
      <c r="A9" s="20" t="s">
        <v>11</v>
      </c>
      <c r="B9" s="20" t="s">
        <v>27</v>
      </c>
      <c r="C9" s="20" t="s">
        <v>14</v>
      </c>
      <c r="D9" s="21" t="s">
        <v>12</v>
      </c>
      <c r="E9" s="21" t="s">
        <v>13</v>
      </c>
      <c r="F9" s="21" t="s">
        <v>15</v>
      </c>
      <c r="G9" s="20" t="s">
        <v>16</v>
      </c>
      <c r="H9" s="20" t="s">
        <v>17</v>
      </c>
    </row>
    <row r="10" spans="1:8">
      <c r="A10" s="49"/>
      <c r="B10" s="49" t="s">
        <v>69</v>
      </c>
      <c r="C10" s="49"/>
      <c r="D10" s="51" t="s">
        <v>231</v>
      </c>
      <c r="E10" s="52"/>
      <c r="F10" s="53"/>
      <c r="G10" s="54"/>
      <c r="H10" s="55"/>
    </row>
    <row r="11" spans="1:8">
      <c r="A11" s="76"/>
      <c r="B11" s="39"/>
      <c r="C11" s="33"/>
      <c r="D11" s="26"/>
      <c r="E11" s="34"/>
      <c r="F11" s="23"/>
      <c r="G11" s="35"/>
      <c r="H11" s="36"/>
    </row>
    <row r="12" spans="1:8">
      <c r="A12" s="66">
        <f>IF(Tabel14235[[#This Row],[Capitol]]&lt;&gt;"",COUNTIF($B$12:B12,B12),"")</f>
        <v>1</v>
      </c>
      <c r="B12" s="40" t="s">
        <v>28</v>
      </c>
      <c r="C12" s="67"/>
      <c r="D12" s="80" t="s">
        <v>216</v>
      </c>
      <c r="E12" s="37"/>
      <c r="F12" s="25"/>
      <c r="G12" s="78"/>
      <c r="H12" s="79"/>
    </row>
    <row r="13" spans="1:8">
      <c r="A13" s="66">
        <f>IF(Tabel14235[[#This Row],[Capitol]]&lt;&gt;"",COUNTIF($B$12:B13,B13),"")</f>
        <v>1</v>
      </c>
      <c r="B13" s="40" t="s">
        <v>35</v>
      </c>
      <c r="C13" s="67"/>
      <c r="D13" s="80" t="s">
        <v>215</v>
      </c>
      <c r="E13" s="37"/>
      <c r="F13" s="25"/>
      <c r="G13" s="78"/>
      <c r="H13" s="79"/>
    </row>
    <row r="14" spans="1:8">
      <c r="A14" s="66">
        <f>IF(Tabel14235[[#This Row],[Capitol]]&lt;&gt;"",COUNTIF($B$12:B14,B14),"")</f>
        <v>2</v>
      </c>
      <c r="B14" s="40" t="s">
        <v>28</v>
      </c>
      <c r="C14" s="67"/>
      <c r="D14" s="80" t="s">
        <v>214</v>
      </c>
      <c r="E14" s="37"/>
      <c r="F14" s="25"/>
      <c r="G14" s="78"/>
      <c r="H14" s="79"/>
    </row>
    <row r="15" spans="1:8">
      <c r="A15" s="66"/>
      <c r="B15" s="40"/>
      <c r="C15" s="67"/>
      <c r="D15" s="77"/>
      <c r="E15" s="37"/>
      <c r="F15" s="25"/>
      <c r="G15" s="78"/>
      <c r="H15" s="79"/>
    </row>
    <row r="16" spans="1:8">
      <c r="A16" s="66"/>
      <c r="B16" s="40"/>
      <c r="C16" s="67"/>
      <c r="D16" s="77"/>
      <c r="E16" s="37"/>
      <c r="F16" s="25"/>
      <c r="G16" s="78"/>
      <c r="H16" s="79"/>
    </row>
    <row r="17" spans="1:8">
      <c r="A17" s="22"/>
      <c r="B17" s="22"/>
      <c r="C17" s="29"/>
      <c r="D17" s="31"/>
      <c r="E17" s="24"/>
      <c r="F17" s="25"/>
      <c r="G17" s="29"/>
      <c r="H17" s="30"/>
    </row>
    <row r="18" spans="1:8">
      <c r="A18" s="1"/>
      <c r="B18" s="1"/>
      <c r="D18" s="90" t="s">
        <v>32</v>
      </c>
      <c r="E18" s="2"/>
      <c r="F18" s="23"/>
      <c r="H18" s="3"/>
    </row>
    <row r="19" spans="1:8">
      <c r="A19" s="1"/>
      <c r="B19" s="1"/>
      <c r="D19" s="90"/>
      <c r="E19" s="2"/>
      <c r="F19" s="23"/>
      <c r="H19" s="3"/>
    </row>
    <row r="20" spans="1:8" ht="25">
      <c r="A20" s="1"/>
      <c r="B20" s="1"/>
      <c r="D20" s="45" t="s">
        <v>240</v>
      </c>
      <c r="E20" s="2"/>
      <c r="F20" s="23"/>
      <c r="H20" s="3"/>
    </row>
    <row r="21" spans="1:8" ht="50">
      <c r="A21" s="1"/>
      <c r="B21" s="1"/>
      <c r="D21" s="45" t="s">
        <v>241</v>
      </c>
      <c r="E21" s="2"/>
      <c r="F21" s="23"/>
      <c r="H21" s="3"/>
    </row>
    <row r="22" spans="1:8" ht="37.5">
      <c r="A22" s="1"/>
      <c r="B22" s="1"/>
      <c r="D22" s="45" t="s">
        <v>33</v>
      </c>
      <c r="E22" s="2"/>
      <c r="F22" s="23"/>
      <c r="H22" s="3"/>
    </row>
    <row r="23" spans="1:8" ht="37.5">
      <c r="D23" s="45" t="s">
        <v>34</v>
      </c>
    </row>
    <row r="24" spans="1:8" ht="62.5">
      <c r="D24" s="45" t="s">
        <v>242</v>
      </c>
    </row>
    <row r="25" spans="1:8" ht="25">
      <c r="D25" s="45" t="s">
        <v>243</v>
      </c>
    </row>
    <row r="26" spans="1:8" ht="25">
      <c r="D26" s="89" t="s">
        <v>244</v>
      </c>
    </row>
    <row r="27" spans="1:8">
      <c r="D27" s="45"/>
    </row>
    <row r="28" spans="1:8">
      <c r="D28" s="45"/>
    </row>
    <row r="36" spans="1:8">
      <c r="A36" s="28"/>
      <c r="B36" s="28"/>
      <c r="C36" s="28"/>
      <c r="D36" s="28"/>
      <c r="E36" s="28"/>
      <c r="F36" s="28"/>
      <c r="G36" s="28"/>
      <c r="H36" s="28"/>
    </row>
    <row r="51" ht="294" customHeight="1"/>
    <row r="83" spans="1:8" s="29" customFormat="1">
      <c r="A83"/>
      <c r="B83"/>
      <c r="C83"/>
      <c r="D83"/>
      <c r="E83"/>
      <c r="F83"/>
      <c r="G83"/>
      <c r="H83"/>
    </row>
    <row r="84" spans="1:8" s="29" customFormat="1">
      <c r="A84"/>
      <c r="B84"/>
      <c r="C84"/>
      <c r="D84"/>
      <c r="E84"/>
      <c r="F84"/>
      <c r="G84"/>
      <c r="H84"/>
    </row>
    <row r="85" spans="1:8" s="29" customFormat="1">
      <c r="A85"/>
      <c r="B85"/>
      <c r="C85"/>
      <c r="D85"/>
      <c r="E85"/>
      <c r="F85"/>
      <c r="G85"/>
      <c r="H85"/>
    </row>
    <row r="86" spans="1:8" s="29" customFormat="1">
      <c r="A86"/>
      <c r="B86"/>
      <c r="C86"/>
      <c r="D86"/>
      <c r="E86"/>
      <c r="F86"/>
      <c r="G86"/>
      <c r="H86"/>
    </row>
    <row r="87" spans="1:8" s="29" customFormat="1">
      <c r="A87"/>
      <c r="B87"/>
      <c r="C87"/>
      <c r="D87"/>
      <c r="E87"/>
      <c r="F87"/>
      <c r="G87"/>
      <c r="H87"/>
    </row>
    <row r="88" spans="1:8" s="29" customFormat="1">
      <c r="A88"/>
      <c r="B88"/>
      <c r="C88"/>
      <c r="D88"/>
      <c r="E88"/>
      <c r="F88"/>
      <c r="G88"/>
      <c r="H88"/>
    </row>
    <row r="89" spans="1:8" s="29" customFormat="1">
      <c r="A89"/>
      <c r="B89"/>
      <c r="C89"/>
      <c r="D89"/>
      <c r="E89"/>
      <c r="F89"/>
      <c r="G89"/>
      <c r="H89"/>
    </row>
    <row r="90" spans="1:8" s="29" customFormat="1">
      <c r="A90"/>
      <c r="B90"/>
      <c r="C90"/>
      <c r="D90"/>
      <c r="E90"/>
      <c r="F90"/>
      <c r="G90"/>
      <c r="H90"/>
    </row>
    <row r="91" spans="1:8" s="29" customFormat="1">
      <c r="A91"/>
      <c r="B91"/>
      <c r="C91"/>
      <c r="D91"/>
      <c r="E91"/>
      <c r="F91"/>
      <c r="G91"/>
      <c r="H91"/>
    </row>
    <row r="92" spans="1:8" s="29" customFormat="1">
      <c r="A92"/>
      <c r="B92"/>
      <c r="C92"/>
      <c r="D92"/>
      <c r="E92"/>
      <c r="F92"/>
      <c r="G92"/>
      <c r="H92"/>
    </row>
    <row r="93" spans="1:8" s="29" customFormat="1">
      <c r="A93"/>
      <c r="B93"/>
      <c r="C93"/>
      <c r="D93"/>
      <c r="E93"/>
      <c r="F93"/>
      <c r="G93"/>
      <c r="H93"/>
    </row>
    <row r="94" spans="1:8" s="29" customFormat="1">
      <c r="A94"/>
      <c r="B94"/>
      <c r="C94"/>
      <c r="D94"/>
      <c r="E94"/>
      <c r="F94"/>
      <c r="G94"/>
      <c r="H94"/>
    </row>
    <row r="95" spans="1:8" s="29" customFormat="1">
      <c r="A95"/>
      <c r="B95"/>
      <c r="C95"/>
      <c r="D95"/>
      <c r="E95"/>
      <c r="F95"/>
      <c r="G95"/>
      <c r="H95"/>
    </row>
    <row r="96" spans="1:8" s="29" customFormat="1">
      <c r="A96"/>
      <c r="B96"/>
      <c r="C96"/>
      <c r="D96"/>
      <c r="E96"/>
      <c r="F96"/>
      <c r="G96"/>
      <c r="H96"/>
    </row>
    <row r="97" spans="1:8" s="29" customFormat="1">
      <c r="A97"/>
      <c r="B97"/>
      <c r="C97"/>
      <c r="D97"/>
      <c r="E97"/>
      <c r="F97"/>
      <c r="G97"/>
      <c r="H97"/>
    </row>
    <row r="98" spans="1:8" s="29" customFormat="1">
      <c r="A98"/>
      <c r="B98"/>
      <c r="C98"/>
      <c r="D98"/>
      <c r="E98"/>
      <c r="F98"/>
      <c r="G98"/>
      <c r="H98"/>
    </row>
    <row r="99" spans="1:8" s="29" customFormat="1">
      <c r="A99"/>
      <c r="B99"/>
      <c r="C99"/>
      <c r="D99"/>
      <c r="E99"/>
      <c r="F99"/>
      <c r="G99"/>
      <c r="H99"/>
    </row>
    <row r="100" spans="1:8" s="29" customFormat="1">
      <c r="A100"/>
      <c r="B100"/>
      <c r="C100"/>
      <c r="D100"/>
      <c r="E100"/>
      <c r="F100"/>
      <c r="G100"/>
      <c r="H100"/>
    </row>
    <row r="101" spans="1:8" s="29" customFormat="1">
      <c r="A101"/>
      <c r="B101"/>
      <c r="C101"/>
      <c r="D101"/>
      <c r="E101"/>
      <c r="F101"/>
      <c r="G101"/>
      <c r="H101"/>
    </row>
    <row r="102" spans="1:8" s="29" customFormat="1">
      <c r="A102"/>
      <c r="B102"/>
      <c r="C102"/>
      <c r="D102"/>
      <c r="E102"/>
      <c r="F102"/>
      <c r="G102"/>
      <c r="H102"/>
    </row>
    <row r="103" spans="1:8" s="29" customFormat="1">
      <c r="A103"/>
      <c r="B103"/>
      <c r="C103"/>
      <c r="D103"/>
      <c r="E103"/>
      <c r="F103"/>
      <c r="G103"/>
      <c r="H103"/>
    </row>
    <row r="104" spans="1:8" s="29" customFormat="1">
      <c r="A104"/>
      <c r="B104"/>
      <c r="C104"/>
      <c r="D104"/>
      <c r="E104"/>
      <c r="F104"/>
      <c r="G104"/>
      <c r="H104"/>
    </row>
    <row r="105" spans="1:8" s="29" customFormat="1">
      <c r="A105"/>
      <c r="B105"/>
      <c r="C105"/>
      <c r="D105"/>
      <c r="E105"/>
      <c r="F105"/>
      <c r="G105"/>
      <c r="H105"/>
    </row>
    <row r="106" spans="1:8" s="29" customFormat="1">
      <c r="A106"/>
      <c r="B106"/>
      <c r="C106"/>
      <c r="D106"/>
      <c r="E106"/>
      <c r="F106"/>
      <c r="G106"/>
      <c r="H106"/>
    </row>
    <row r="107" spans="1:8" s="29" customFormat="1">
      <c r="A107"/>
      <c r="B107"/>
      <c r="C107"/>
      <c r="D107"/>
      <c r="E107"/>
      <c r="F107"/>
      <c r="G107"/>
      <c r="H107"/>
    </row>
    <row r="108" spans="1:8" s="29" customFormat="1">
      <c r="A108"/>
      <c r="B108"/>
      <c r="C108"/>
      <c r="D108"/>
      <c r="E108"/>
      <c r="F108"/>
      <c r="G108"/>
      <c r="H108"/>
    </row>
    <row r="109" spans="1:8" s="29" customFormat="1">
      <c r="A109"/>
      <c r="B109"/>
      <c r="C109"/>
      <c r="D109"/>
      <c r="E109"/>
      <c r="F109"/>
      <c r="G109"/>
      <c r="H109"/>
    </row>
    <row r="110" spans="1:8" s="29" customFormat="1">
      <c r="A110"/>
      <c r="B110"/>
      <c r="C110"/>
      <c r="D110"/>
      <c r="E110"/>
      <c r="F110"/>
      <c r="G110"/>
      <c r="H110"/>
    </row>
    <row r="111" spans="1:8" s="29" customFormat="1">
      <c r="A111"/>
      <c r="B111"/>
      <c r="C111"/>
      <c r="D111"/>
      <c r="E111"/>
      <c r="F111"/>
      <c r="G111"/>
      <c r="H111"/>
    </row>
    <row r="112" spans="1:8" s="29" customFormat="1">
      <c r="A112"/>
      <c r="B112"/>
      <c r="C112"/>
      <c r="D112"/>
      <c r="E112"/>
      <c r="F112"/>
      <c r="G112"/>
      <c r="H112"/>
    </row>
    <row r="113" spans="1:8" s="29" customFormat="1">
      <c r="A113"/>
      <c r="B113"/>
      <c r="C113"/>
      <c r="D113"/>
      <c r="E113"/>
      <c r="F113"/>
      <c r="G113"/>
      <c r="H113"/>
    </row>
    <row r="114" spans="1:8" s="29" customFormat="1">
      <c r="A114"/>
      <c r="B114"/>
      <c r="C114"/>
      <c r="D114"/>
      <c r="E114"/>
      <c r="F114"/>
      <c r="G114"/>
      <c r="H114"/>
    </row>
    <row r="115" spans="1:8" s="29" customFormat="1">
      <c r="A115"/>
      <c r="B115"/>
      <c r="C115"/>
      <c r="D115"/>
      <c r="E115"/>
      <c r="F115"/>
      <c r="G115"/>
      <c r="H115"/>
    </row>
    <row r="116" spans="1:8" s="29" customFormat="1">
      <c r="A116"/>
      <c r="B116"/>
      <c r="C116"/>
      <c r="D116"/>
      <c r="E116"/>
      <c r="F116"/>
      <c r="G116"/>
      <c r="H116"/>
    </row>
    <row r="117" spans="1:8" s="29" customFormat="1">
      <c r="A117"/>
      <c r="B117"/>
      <c r="C117"/>
      <c r="D117"/>
      <c r="E117"/>
      <c r="F117"/>
      <c r="G117"/>
      <c r="H117"/>
    </row>
    <row r="118" spans="1:8" s="29" customFormat="1">
      <c r="A118"/>
      <c r="B118"/>
      <c r="C118"/>
      <c r="D118"/>
      <c r="E118"/>
      <c r="F118"/>
      <c r="G118"/>
      <c r="H118"/>
    </row>
    <row r="119" spans="1:8" s="29" customFormat="1">
      <c r="A119"/>
      <c r="B119"/>
      <c r="C119"/>
      <c r="D119"/>
      <c r="E119"/>
      <c r="F119"/>
      <c r="G119"/>
      <c r="H119"/>
    </row>
    <row r="120" spans="1:8" s="29" customFormat="1">
      <c r="A120"/>
      <c r="B120"/>
      <c r="C120"/>
      <c r="D120"/>
      <c r="E120"/>
      <c r="F120"/>
      <c r="G120"/>
      <c r="H120"/>
    </row>
    <row r="121" spans="1:8" s="29" customFormat="1">
      <c r="A121"/>
      <c r="B121"/>
      <c r="C121"/>
      <c r="D121"/>
      <c r="E121"/>
      <c r="F121"/>
      <c r="G121"/>
      <c r="H121"/>
    </row>
    <row r="122" spans="1:8" s="29" customFormat="1">
      <c r="A122"/>
      <c r="B122"/>
      <c r="C122"/>
      <c r="D122"/>
      <c r="E122"/>
      <c r="F122"/>
      <c r="G122"/>
      <c r="H122"/>
    </row>
    <row r="123" spans="1:8" s="29" customFormat="1">
      <c r="A123"/>
      <c r="B123"/>
      <c r="C123"/>
      <c r="D123"/>
      <c r="E123"/>
      <c r="F123"/>
      <c r="G123"/>
      <c r="H123"/>
    </row>
    <row r="124" spans="1:8" s="29" customFormat="1">
      <c r="A124"/>
      <c r="B124"/>
      <c r="C124"/>
      <c r="D124"/>
      <c r="E124"/>
      <c r="F124"/>
      <c r="G124"/>
      <c r="H124"/>
    </row>
    <row r="125" spans="1:8" s="29" customFormat="1">
      <c r="A125"/>
      <c r="B125"/>
      <c r="C125"/>
      <c r="D125"/>
      <c r="E125"/>
      <c r="F125"/>
      <c r="G125"/>
      <c r="H125"/>
    </row>
    <row r="126" spans="1:8" s="29" customFormat="1">
      <c r="A126"/>
      <c r="B126"/>
      <c r="C126"/>
      <c r="D126"/>
      <c r="E126"/>
      <c r="F126"/>
      <c r="G126"/>
      <c r="H126"/>
    </row>
    <row r="127" spans="1:8" s="29" customFormat="1">
      <c r="A127"/>
      <c r="B127"/>
      <c r="C127"/>
      <c r="D127"/>
      <c r="E127"/>
      <c r="F127"/>
      <c r="G127"/>
      <c r="H127"/>
    </row>
    <row r="128" spans="1:8" s="29" customFormat="1">
      <c r="A128"/>
      <c r="B128"/>
      <c r="C128"/>
      <c r="D128"/>
      <c r="E128"/>
      <c r="F128"/>
      <c r="G128"/>
      <c r="H128"/>
    </row>
    <row r="129" spans="1:8" s="29" customFormat="1">
      <c r="A129"/>
      <c r="B129"/>
      <c r="C129"/>
      <c r="D129"/>
      <c r="E129"/>
      <c r="F129"/>
      <c r="G129"/>
      <c r="H129"/>
    </row>
    <row r="130" spans="1:8" s="75" customFormat="1">
      <c r="A130"/>
      <c r="B130"/>
      <c r="C130"/>
      <c r="D130"/>
      <c r="E130"/>
      <c r="F130"/>
      <c r="G130"/>
      <c r="H130"/>
    </row>
    <row r="131" spans="1:8" s="29" customFormat="1">
      <c r="A131"/>
      <c r="B131"/>
      <c r="C131"/>
      <c r="D131"/>
      <c r="E131"/>
      <c r="F131"/>
      <c r="G131"/>
      <c r="H131"/>
    </row>
    <row r="132" spans="1:8" s="29" customFormat="1">
      <c r="A132"/>
      <c r="B132"/>
      <c r="C132"/>
      <c r="D132"/>
      <c r="E132"/>
      <c r="F132"/>
      <c r="G132"/>
      <c r="H132"/>
    </row>
    <row r="133" spans="1:8" s="29" customFormat="1">
      <c r="A133"/>
      <c r="B133"/>
      <c r="C133"/>
      <c r="D133"/>
      <c r="E133"/>
      <c r="F133"/>
      <c r="G133"/>
      <c r="H133"/>
    </row>
    <row r="134" spans="1:8" s="29" customFormat="1">
      <c r="A134"/>
      <c r="B134"/>
      <c r="C134"/>
      <c r="D134"/>
      <c r="E134"/>
      <c r="F134"/>
      <c r="G134"/>
      <c r="H134"/>
    </row>
    <row r="135" spans="1:8" s="29" customFormat="1">
      <c r="A135"/>
      <c r="B135"/>
      <c r="C135"/>
      <c r="D135"/>
      <c r="E135"/>
      <c r="F135"/>
      <c r="G135"/>
      <c r="H135"/>
    </row>
    <row r="136" spans="1:8" s="29" customFormat="1">
      <c r="A136"/>
      <c r="B136"/>
      <c r="C136"/>
      <c r="D136"/>
      <c r="E136"/>
      <c r="F136"/>
      <c r="G136"/>
      <c r="H136"/>
    </row>
    <row r="162" spans="1:8" s="29" customFormat="1">
      <c r="A162"/>
      <c r="B162"/>
      <c r="C162"/>
      <c r="D162"/>
      <c r="E162"/>
      <c r="F162"/>
      <c r="G162"/>
      <c r="H162"/>
    </row>
    <row r="163" spans="1:8" s="29" customFormat="1">
      <c r="A163"/>
      <c r="B163"/>
      <c r="C163"/>
      <c r="D163"/>
      <c r="E163"/>
      <c r="F163"/>
      <c r="G163"/>
      <c r="H163"/>
    </row>
    <row r="164" spans="1:8" s="29" customFormat="1">
      <c r="A164"/>
      <c r="B164"/>
      <c r="C164"/>
      <c r="D164"/>
      <c r="E164"/>
      <c r="F164"/>
      <c r="G164"/>
      <c r="H164"/>
    </row>
    <row r="165" spans="1:8" s="29" customFormat="1">
      <c r="A165"/>
      <c r="B165"/>
      <c r="C165"/>
      <c r="D165"/>
      <c r="E165"/>
      <c r="F165"/>
      <c r="G165"/>
      <c r="H165"/>
    </row>
    <row r="166" spans="1:8" s="29" customFormat="1">
      <c r="A166"/>
      <c r="B166"/>
      <c r="C166"/>
      <c r="D166"/>
      <c r="E166"/>
      <c r="F166"/>
      <c r="G166"/>
      <c r="H166"/>
    </row>
    <row r="167" spans="1:8" s="29" customFormat="1">
      <c r="A167"/>
      <c r="B167"/>
      <c r="C167"/>
      <c r="D167"/>
      <c r="E167"/>
      <c r="F167"/>
      <c r="G167"/>
      <c r="H167"/>
    </row>
    <row r="168" spans="1:8" s="29" customFormat="1">
      <c r="A168"/>
      <c r="B168"/>
      <c r="C168"/>
      <c r="D168"/>
      <c r="E168"/>
      <c r="F168"/>
      <c r="G168"/>
      <c r="H168"/>
    </row>
    <row r="169" spans="1:8" s="29" customFormat="1">
      <c r="A169"/>
      <c r="B169"/>
      <c r="C169"/>
      <c r="D169"/>
      <c r="E169"/>
      <c r="F169"/>
      <c r="G169"/>
      <c r="H169"/>
    </row>
    <row r="170" spans="1:8" s="29" customFormat="1">
      <c r="A170"/>
      <c r="B170"/>
      <c r="C170"/>
      <c r="D170"/>
      <c r="E170"/>
      <c r="F170"/>
      <c r="G170"/>
      <c r="H170"/>
    </row>
    <row r="171" spans="1:8" s="29" customFormat="1">
      <c r="A171"/>
      <c r="B171"/>
      <c r="C171"/>
      <c r="D171"/>
      <c r="E171"/>
      <c r="F171"/>
      <c r="G171"/>
      <c r="H171"/>
    </row>
    <row r="172" spans="1:8" s="29" customFormat="1">
      <c r="A172"/>
      <c r="B172"/>
      <c r="C172"/>
      <c r="D172"/>
      <c r="E172"/>
      <c r="F172"/>
      <c r="G172"/>
      <c r="H172"/>
    </row>
    <row r="173" spans="1:8" s="29" customFormat="1">
      <c r="A173"/>
      <c r="B173"/>
      <c r="C173"/>
      <c r="D173"/>
      <c r="E173"/>
      <c r="F173"/>
      <c r="G173"/>
      <c r="H173"/>
    </row>
    <row r="174" spans="1:8" s="29" customFormat="1">
      <c r="A174"/>
      <c r="B174"/>
      <c r="C174"/>
      <c r="D174"/>
      <c r="E174"/>
      <c r="F174"/>
      <c r="G174"/>
      <c r="H174"/>
    </row>
    <row r="175" spans="1:8" s="29" customFormat="1">
      <c r="A175"/>
      <c r="B175"/>
      <c r="C175"/>
      <c r="D175"/>
      <c r="E175"/>
      <c r="F175"/>
      <c r="G175"/>
      <c r="H175"/>
    </row>
    <row r="176" spans="1:8" s="29" customFormat="1">
      <c r="A176"/>
      <c r="B176"/>
      <c r="C176"/>
      <c r="D176"/>
      <c r="E176"/>
      <c r="F176"/>
      <c r="G176"/>
      <c r="H176"/>
    </row>
    <row r="177" spans="1:8" s="29" customFormat="1">
      <c r="A177"/>
      <c r="B177"/>
      <c r="C177"/>
      <c r="D177"/>
      <c r="E177"/>
      <c r="F177"/>
      <c r="G177"/>
      <c r="H177"/>
    </row>
    <row r="178" spans="1:8" s="29" customFormat="1">
      <c r="A178"/>
      <c r="B178"/>
      <c r="C178"/>
      <c r="D178"/>
      <c r="E178"/>
      <c r="F178"/>
      <c r="G178"/>
      <c r="H178"/>
    </row>
    <row r="179" spans="1:8" s="29" customFormat="1">
      <c r="A179"/>
      <c r="B179"/>
      <c r="C179"/>
      <c r="D179"/>
      <c r="E179"/>
      <c r="F179"/>
      <c r="G179"/>
      <c r="H179"/>
    </row>
    <row r="180" spans="1:8" s="29" customFormat="1">
      <c r="A180"/>
      <c r="B180"/>
      <c r="C180"/>
      <c r="D180"/>
      <c r="E180"/>
      <c r="F180"/>
      <c r="G180"/>
      <c r="H180"/>
    </row>
    <row r="181" spans="1:8" s="29" customFormat="1">
      <c r="A181"/>
      <c r="B181"/>
      <c r="C181"/>
      <c r="D181"/>
      <c r="E181"/>
      <c r="F181"/>
      <c r="G181"/>
      <c r="H181"/>
    </row>
    <row r="182" spans="1:8" s="29" customFormat="1">
      <c r="A182"/>
      <c r="B182"/>
      <c r="C182"/>
      <c r="D182"/>
      <c r="E182"/>
      <c r="F182"/>
      <c r="G182"/>
      <c r="H182"/>
    </row>
    <row r="183" spans="1:8" s="29" customFormat="1">
      <c r="A183"/>
      <c r="B183"/>
      <c r="C183"/>
      <c r="D183"/>
      <c r="E183"/>
      <c r="F183"/>
      <c r="G183"/>
      <c r="H183"/>
    </row>
    <row r="184" spans="1:8" s="29" customFormat="1">
      <c r="A184"/>
      <c r="B184"/>
      <c r="C184"/>
      <c r="D184"/>
      <c r="E184"/>
      <c r="F184"/>
      <c r="G184"/>
      <c r="H184"/>
    </row>
    <row r="185" spans="1:8" s="29" customFormat="1">
      <c r="A185"/>
      <c r="B185"/>
      <c r="C185"/>
      <c r="D185"/>
      <c r="E185"/>
      <c r="F185"/>
      <c r="G185"/>
      <c r="H185"/>
    </row>
    <row r="186" spans="1:8" s="29" customFormat="1">
      <c r="A186"/>
      <c r="B186"/>
      <c r="C186"/>
      <c r="D186"/>
      <c r="E186"/>
      <c r="F186"/>
      <c r="G186"/>
      <c r="H186"/>
    </row>
    <row r="187" spans="1:8" s="29" customFormat="1">
      <c r="A187"/>
      <c r="B187"/>
      <c r="C187"/>
      <c r="D187"/>
      <c r="E187"/>
      <c r="F187"/>
      <c r="G187"/>
      <c r="H187"/>
    </row>
    <row r="188" spans="1:8" s="29" customFormat="1">
      <c r="A188"/>
      <c r="B188"/>
      <c r="C188"/>
      <c r="D188"/>
      <c r="E188"/>
      <c r="F188"/>
      <c r="G188"/>
      <c r="H188"/>
    </row>
    <row r="189" spans="1:8" s="29" customFormat="1">
      <c r="A189"/>
      <c r="B189"/>
      <c r="C189"/>
      <c r="D189"/>
      <c r="E189"/>
      <c r="F189"/>
      <c r="G189"/>
      <c r="H189"/>
    </row>
    <row r="190" spans="1:8" s="29" customFormat="1">
      <c r="A190"/>
      <c r="B190"/>
      <c r="C190"/>
      <c r="D190"/>
      <c r="E190"/>
      <c r="F190"/>
      <c r="G190"/>
      <c r="H190"/>
    </row>
    <row r="191" spans="1:8" s="29" customFormat="1">
      <c r="A191"/>
      <c r="B191"/>
      <c r="C191"/>
      <c r="D191"/>
      <c r="E191"/>
      <c r="F191"/>
      <c r="G191"/>
      <c r="H191"/>
    </row>
    <row r="192" spans="1:8" s="29" customFormat="1">
      <c r="A192"/>
      <c r="B192"/>
      <c r="C192"/>
      <c r="D192"/>
      <c r="E192"/>
      <c r="F192"/>
      <c r="G192"/>
      <c r="H192"/>
    </row>
    <row r="193" spans="1:8" s="29" customFormat="1">
      <c r="A193"/>
      <c r="B193"/>
      <c r="C193"/>
      <c r="D193"/>
      <c r="E193"/>
      <c r="F193"/>
      <c r="G193"/>
      <c r="H193"/>
    </row>
    <row r="194" spans="1:8" s="29" customFormat="1">
      <c r="A194"/>
      <c r="B194"/>
      <c r="C194"/>
      <c r="D194"/>
      <c r="E194"/>
      <c r="F194"/>
      <c r="G194"/>
      <c r="H194"/>
    </row>
    <row r="195" spans="1:8" s="29" customFormat="1">
      <c r="A195"/>
      <c r="B195"/>
      <c r="C195"/>
      <c r="D195"/>
      <c r="E195"/>
      <c r="F195"/>
      <c r="G195"/>
      <c r="H195"/>
    </row>
    <row r="196" spans="1:8" s="29" customFormat="1">
      <c r="A196"/>
      <c r="B196"/>
      <c r="C196"/>
      <c r="D196"/>
      <c r="E196"/>
      <c r="F196"/>
      <c r="G196"/>
      <c r="H196"/>
    </row>
    <row r="197" spans="1:8" s="29" customFormat="1">
      <c r="A197"/>
      <c r="B197"/>
      <c r="C197"/>
      <c r="D197"/>
      <c r="E197"/>
      <c r="F197"/>
      <c r="G197"/>
      <c r="H197"/>
    </row>
    <row r="198" spans="1:8" s="29" customFormat="1" ht="32.25" customHeight="1">
      <c r="A198"/>
      <c r="B198"/>
      <c r="C198"/>
      <c r="D198"/>
      <c r="E198"/>
      <c r="F198"/>
      <c r="G198"/>
      <c r="H198"/>
    </row>
    <row r="199" spans="1:8" s="29" customFormat="1">
      <c r="A199"/>
      <c r="B199"/>
      <c r="C199"/>
      <c r="D199"/>
      <c r="E199"/>
      <c r="F199"/>
      <c r="G199"/>
      <c r="H199"/>
    </row>
    <row r="200" spans="1:8" s="29" customFormat="1">
      <c r="A200"/>
      <c r="B200"/>
      <c r="C200"/>
      <c r="D200"/>
      <c r="E200"/>
      <c r="F200"/>
      <c r="G200"/>
      <c r="H200"/>
    </row>
    <row r="201" spans="1:8" s="29" customFormat="1">
      <c r="A201"/>
      <c r="B201"/>
      <c r="C201"/>
      <c r="D201"/>
      <c r="E201"/>
      <c r="F201"/>
      <c r="G201"/>
      <c r="H201"/>
    </row>
    <row r="202" spans="1:8" s="29" customFormat="1">
      <c r="A202"/>
      <c r="B202"/>
      <c r="C202"/>
      <c r="D202"/>
      <c r="E202"/>
      <c r="F202"/>
      <c r="G202"/>
      <c r="H202"/>
    </row>
    <row r="203" spans="1:8" s="29" customFormat="1">
      <c r="A203"/>
      <c r="B203"/>
      <c r="C203"/>
      <c r="D203"/>
      <c r="E203"/>
      <c r="F203"/>
      <c r="G203"/>
      <c r="H203"/>
    </row>
    <row r="764" ht="126" customHeight="1"/>
    <row r="860" ht="42" customHeight="1"/>
    <row r="1073" ht="114" customHeight="1"/>
    <row r="1092" spans="1:8" s="28" customFormat="1">
      <c r="A1092"/>
      <c r="B1092"/>
      <c r="C1092"/>
      <c r="D1092"/>
      <c r="E1092"/>
      <c r="F1092"/>
      <c r="G1092"/>
      <c r="H1092"/>
    </row>
  </sheetData>
  <mergeCells count="1">
    <mergeCell ref="D18:D19"/>
  </mergeCells>
  <hyperlinks>
    <hyperlink ref="D12" location="IT!Print_Titles" display="INSTALATII TERMICE - CORP C1"/>
    <hyperlink ref="D13" location="IV!Print_Titles" display="INSTALATII DE VENTILARE - CORP C1"/>
    <hyperlink ref="D14" location="IT!Print_Titles" display="INSTALATII DE CLIMATIZARE - CORP C1"/>
  </hyperlinks>
  <pageMargins left="0.23622047244094491" right="0.23622047244094491" top="0.23622047244094491" bottom="0.74803149606299213" header="0.31496062992125984" footer="0.31496062992125984"/>
  <pageSetup paperSize="9" scale="78" fitToHeight="0" orientation="landscape" errors="dash"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1"/>
  <sheetViews>
    <sheetView tabSelected="1" zoomScale="70" zoomScaleNormal="70" zoomScaleSheetLayoutView="78" workbookViewId="0">
      <selection activeCell="Q12" sqref="Q12"/>
    </sheetView>
  </sheetViews>
  <sheetFormatPr defaultRowHeight="14.5"/>
  <cols>
    <col min="1" max="2" width="6.7265625" customWidth="1"/>
    <col min="3" max="3" width="17.81640625" customWidth="1"/>
    <col min="4" max="4" width="132.54296875" bestFit="1" customWidth="1"/>
    <col min="5" max="5" width="4.26953125" bestFit="1" customWidth="1"/>
    <col min="6" max="6" width="8.7265625" bestFit="1" customWidth="1"/>
    <col min="7" max="7" width="7" bestFit="1" customWidth="1"/>
    <col min="8" max="8" width="6" bestFit="1" customWidth="1"/>
  </cols>
  <sheetData>
    <row r="1" spans="1:8" ht="15.5">
      <c r="A1" s="14" t="s">
        <v>6</v>
      </c>
      <c r="B1" s="14"/>
      <c r="C1" s="15"/>
      <c r="D1" s="16" t="s">
        <v>24</v>
      </c>
      <c r="E1" s="5"/>
      <c r="F1" s="6"/>
      <c r="G1" s="7"/>
      <c r="H1" s="4"/>
    </row>
    <row r="2" spans="1:8">
      <c r="A2" s="14" t="s">
        <v>7</v>
      </c>
      <c r="B2" s="14"/>
      <c r="C2" s="17"/>
      <c r="D2" s="13" t="s">
        <v>213</v>
      </c>
      <c r="E2" s="9"/>
      <c r="F2" s="10"/>
      <c r="G2" s="10"/>
      <c r="H2" s="8"/>
    </row>
    <row r="3" spans="1:8">
      <c r="A3" s="14" t="s">
        <v>8</v>
      </c>
      <c r="B3" s="14"/>
      <c r="C3" s="17"/>
      <c r="D3" s="18" t="s">
        <v>25</v>
      </c>
      <c r="E3" s="9"/>
      <c r="F3" s="10"/>
      <c r="G3" s="10"/>
      <c r="H3" s="8"/>
    </row>
    <row r="4" spans="1:8">
      <c r="A4" s="14" t="s">
        <v>9</v>
      </c>
      <c r="B4" s="14"/>
      <c r="C4" s="15"/>
      <c r="D4" s="19">
        <f ca="1">TODAY()</f>
        <v>46097</v>
      </c>
      <c r="E4" s="12"/>
      <c r="F4" s="8"/>
      <c r="G4" s="8"/>
      <c r="H4" s="11"/>
    </row>
    <row r="5" spans="1:8">
      <c r="A5" s="14" t="s">
        <v>10</v>
      </c>
      <c r="B5" s="14"/>
      <c r="C5" s="15"/>
      <c r="D5" s="18" t="s">
        <v>21</v>
      </c>
      <c r="E5" s="12"/>
      <c r="F5" s="8"/>
      <c r="G5" s="8"/>
      <c r="H5" s="11"/>
    </row>
    <row r="6" spans="1:8">
      <c r="A6" s="14" t="s">
        <v>3</v>
      </c>
      <c r="B6" s="14"/>
      <c r="C6" s="15"/>
      <c r="D6" s="16" t="s">
        <v>4</v>
      </c>
      <c r="E6" s="12"/>
      <c r="F6" s="8"/>
      <c r="G6" s="8"/>
      <c r="H6" s="11"/>
    </row>
    <row r="7" spans="1:8">
      <c r="A7" s="14" t="s">
        <v>5</v>
      </c>
      <c r="B7" s="14"/>
      <c r="C7" s="15"/>
      <c r="D7" s="18" t="s">
        <v>18</v>
      </c>
      <c r="E7" s="12"/>
      <c r="F7" s="8"/>
      <c r="G7" s="8"/>
      <c r="H7" s="11"/>
    </row>
    <row r="9" spans="1:8" ht="26">
      <c r="A9" s="20" t="s">
        <v>11</v>
      </c>
      <c r="B9" s="20" t="s">
        <v>27</v>
      </c>
      <c r="C9" s="20" t="s">
        <v>14</v>
      </c>
      <c r="D9" s="21" t="s">
        <v>12</v>
      </c>
      <c r="E9" s="21" t="s">
        <v>13</v>
      </c>
      <c r="F9" s="21" t="s">
        <v>15</v>
      </c>
      <c r="G9" s="20" t="s">
        <v>16</v>
      </c>
      <c r="H9" s="20" t="s">
        <v>17</v>
      </c>
    </row>
    <row r="10" spans="1:8" s="61" customFormat="1">
      <c r="A10" s="48"/>
      <c r="B10" s="49" t="s">
        <v>28</v>
      </c>
      <c r="C10" s="50" t="s">
        <v>22</v>
      </c>
      <c r="D10" s="51" t="s">
        <v>216</v>
      </c>
      <c r="E10" s="52"/>
      <c r="F10" s="53"/>
      <c r="G10" s="54"/>
      <c r="H10" s="55"/>
    </row>
    <row r="11" spans="1:8">
      <c r="A11" s="62" t="str">
        <f>IF(Tabel14[[#This Row],[Capitol]]&lt;&gt;"",COUNTIF($B$10:B11,B11),"")</f>
        <v/>
      </c>
      <c r="B11" s="39"/>
      <c r="C11" s="33"/>
      <c r="D11" s="26"/>
      <c r="E11" s="24"/>
      <c r="F11" s="25"/>
      <c r="G11" s="29"/>
      <c r="H11" s="30"/>
    </row>
    <row r="12" spans="1:8" ht="65">
      <c r="A12" s="63">
        <f>IF(Tabel14[[#This Row],[Capitol]]&lt;&gt;"",COUNTIF($B$11:B12,B12),"")</f>
        <v>1</v>
      </c>
      <c r="B12" s="40" t="s">
        <v>28</v>
      </c>
      <c r="C12" s="27" t="s">
        <v>181</v>
      </c>
      <c r="D12" s="64" t="s">
        <v>182</v>
      </c>
      <c r="E12" s="24"/>
      <c r="F12" s="25"/>
      <c r="G12" s="29"/>
      <c r="H12" s="30"/>
    </row>
    <row r="13" spans="1:8" ht="26">
      <c r="A13" s="63" t="str">
        <f>IF(Tabel14[[#This Row],[Capitol]]&lt;&gt;"",COUNTIF($B$11:B13,B13),"")</f>
        <v/>
      </c>
      <c r="B13" s="39"/>
      <c r="C13" s="31" t="s">
        <v>177</v>
      </c>
      <c r="D13" s="38" t="s">
        <v>183</v>
      </c>
      <c r="E13" s="24" t="s">
        <v>26</v>
      </c>
      <c r="F13" s="25">
        <v>34</v>
      </c>
      <c r="G13" s="29"/>
      <c r="H13" s="30"/>
    </row>
    <row r="14" spans="1:8" ht="26">
      <c r="A14" s="86" t="str">
        <f>IF(Tabel14[[#This Row],[Capitol]]&lt;&gt;"",COUNTIF($B$11:B14,B14),"")</f>
        <v/>
      </c>
      <c r="B14" s="87"/>
      <c r="C14" s="88" t="s">
        <v>178</v>
      </c>
      <c r="D14" s="83" t="s">
        <v>184</v>
      </c>
      <c r="E14" s="82" t="s">
        <v>26</v>
      </c>
      <c r="F14" s="81">
        <v>5</v>
      </c>
      <c r="G14" s="75"/>
      <c r="H14" s="85"/>
    </row>
    <row r="15" spans="1:8" ht="26">
      <c r="A15" s="63" t="str">
        <f>IF(Tabel14[[#This Row],[Capitol]]&lt;&gt;"",COUNTIF($B$11:B15,B15),"")</f>
        <v/>
      </c>
      <c r="B15" s="39"/>
      <c r="C15" s="31" t="s">
        <v>179</v>
      </c>
      <c r="D15" s="38" t="s">
        <v>185</v>
      </c>
      <c r="E15" s="24" t="s">
        <v>26</v>
      </c>
      <c r="F15" s="25">
        <v>0</v>
      </c>
      <c r="G15" s="29"/>
      <c r="H15" s="30"/>
    </row>
    <row r="16" spans="1:8" ht="26">
      <c r="A16" s="86" t="str">
        <f>IF(Tabel14[[#This Row],[Capitol]]&lt;&gt;"",COUNTIF($B$11:B16,B16),"")</f>
        <v/>
      </c>
      <c r="B16" s="87"/>
      <c r="C16" s="88" t="s">
        <v>180</v>
      </c>
      <c r="D16" s="83" t="s">
        <v>186</v>
      </c>
      <c r="E16" s="82" t="s">
        <v>26</v>
      </c>
      <c r="F16" s="81">
        <v>45</v>
      </c>
      <c r="G16" s="75"/>
      <c r="H16" s="85"/>
    </row>
    <row r="17" spans="1:8">
      <c r="A17" s="63" t="str">
        <f>IF(Tabel14[[#This Row],[Capitol]]&lt;&gt;"",COUNTIF($B$11:B17,B17),"")</f>
        <v/>
      </c>
      <c r="B17" s="39"/>
      <c r="C17" s="59"/>
      <c r="D17" s="27"/>
      <c r="E17" s="24"/>
      <c r="F17" s="25"/>
      <c r="G17" s="29"/>
      <c r="H17" s="30"/>
    </row>
    <row r="18" spans="1:8" ht="65">
      <c r="A18" s="63">
        <f>IF(Tabel14[[#This Row],[Capitol]]&lt;&gt;"",COUNTIF($B$11:B18,B18),"")</f>
        <v>2</v>
      </c>
      <c r="B18" s="40" t="s">
        <v>28</v>
      </c>
      <c r="C18" s="27" t="s">
        <v>181</v>
      </c>
      <c r="D18" s="64" t="s">
        <v>187</v>
      </c>
      <c r="E18" s="24"/>
      <c r="F18" s="25"/>
      <c r="G18" s="29"/>
      <c r="H18" s="30"/>
    </row>
    <row r="19" spans="1:8" ht="26">
      <c r="A19" s="63" t="str">
        <f>IF(Tabel14[[#This Row],[Capitol]]&lt;&gt;"",COUNTIF($B$11:B19,B19),"")</f>
        <v/>
      </c>
      <c r="B19" s="39"/>
      <c r="C19" s="31" t="s">
        <v>188</v>
      </c>
      <c r="D19" s="38" t="s">
        <v>189</v>
      </c>
      <c r="E19" s="24" t="s">
        <v>26</v>
      </c>
      <c r="F19" s="25">
        <v>136</v>
      </c>
      <c r="G19" s="29"/>
      <c r="H19" s="30"/>
    </row>
    <row r="20" spans="1:8">
      <c r="A20" s="22"/>
      <c r="B20" s="22"/>
      <c r="C20" s="29"/>
      <c r="D20" s="31"/>
      <c r="E20" s="24"/>
      <c r="F20" s="25"/>
      <c r="G20" s="29"/>
      <c r="H20" s="30"/>
    </row>
    <row r="21" spans="1:8">
      <c r="A21" s="1"/>
      <c r="B21" s="1"/>
      <c r="D21" s="90" t="s">
        <v>32</v>
      </c>
      <c r="E21" s="2"/>
      <c r="F21" s="23"/>
      <c r="H21" s="3"/>
    </row>
    <row r="22" spans="1:8">
      <c r="A22" s="1"/>
      <c r="B22" s="1"/>
      <c r="D22" s="90"/>
      <c r="E22" s="2"/>
      <c r="F22" s="23"/>
      <c r="H22" s="3"/>
    </row>
    <row r="23" spans="1:8" ht="25">
      <c r="A23" s="1"/>
      <c r="B23" s="1"/>
      <c r="D23" s="45" t="s">
        <v>240</v>
      </c>
      <c r="E23" s="2"/>
      <c r="F23" s="23"/>
      <c r="H23" s="3"/>
    </row>
    <row r="24" spans="1:8" ht="50">
      <c r="A24" s="1"/>
      <c r="B24" s="1"/>
      <c r="D24" s="45" t="s">
        <v>241</v>
      </c>
      <c r="E24" s="2"/>
      <c r="F24" s="23"/>
      <c r="H24" s="3"/>
    </row>
    <row r="25" spans="1:8" ht="37.5">
      <c r="A25" s="1"/>
      <c r="B25" s="1"/>
      <c r="D25" s="45" t="s">
        <v>33</v>
      </c>
      <c r="E25" s="2"/>
      <c r="F25" s="23"/>
      <c r="H25" s="3"/>
    </row>
    <row r="26" spans="1:8" ht="37.5">
      <c r="D26" s="45" t="s">
        <v>34</v>
      </c>
    </row>
    <row r="27" spans="1:8" ht="62.5">
      <c r="D27" s="45" t="s">
        <v>246</v>
      </c>
    </row>
    <row r="28" spans="1:8" ht="25">
      <c r="D28" s="45" t="s">
        <v>245</v>
      </c>
    </row>
    <row r="29" spans="1:8" ht="25">
      <c r="D29" s="89" t="s">
        <v>244</v>
      </c>
    </row>
    <row r="30" spans="1:8">
      <c r="D30" s="45"/>
    </row>
    <row r="31" spans="1:8">
      <c r="D31" s="45"/>
    </row>
    <row r="32" spans="1:8">
      <c r="D32" s="45"/>
    </row>
    <row r="39" spans="1:8">
      <c r="A39" s="28"/>
      <c r="B39" s="28"/>
      <c r="C39" s="28"/>
      <c r="D39" s="28"/>
      <c r="E39" s="28"/>
      <c r="F39" s="28"/>
      <c r="G39" s="28"/>
      <c r="H39" s="28"/>
    </row>
    <row r="67" s="101" customFormat="1"/>
    <row r="68" s="101" customFormat="1"/>
    <row r="69" s="101" customFormat="1"/>
    <row r="70" s="101" customFormat="1"/>
    <row r="71" s="101" customFormat="1"/>
    <row r="72" s="101" customFormat="1"/>
    <row r="73" s="101" customFormat="1"/>
    <row r="74" s="101" customFormat="1"/>
    <row r="75" s="101" customFormat="1"/>
    <row r="76" s="101" customFormat="1"/>
    <row r="96" s="101" customFormat="1"/>
    <row r="97" s="101" customFormat="1"/>
    <row r="98" s="101" customFormat="1"/>
    <row r="99" s="101" customFormat="1"/>
    <row r="100" s="101" customFormat="1"/>
    <row r="101" s="101" customFormat="1"/>
    <row r="102" s="101" customFormat="1"/>
    <row r="103" s="101" customFormat="1"/>
    <row r="104" s="101" customFormat="1"/>
    <row r="111" s="101" customFormat="1"/>
    <row r="112"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101" customFormat="1"/>
    <row r="146" s="101" customFormat="1"/>
    <row r="147" s="101" customFormat="1"/>
    <row r="148" s="101" customFormat="1"/>
    <row r="149" s="101" customFormat="1"/>
    <row r="150" s="101" customFormat="1"/>
    <row r="151" s="101" customFormat="1"/>
    <row r="152" s="101" customFormat="1"/>
    <row r="153" s="101" customFormat="1"/>
    <row r="168" s="101" customFormat="1"/>
    <row r="873" ht="126" customHeight="1"/>
    <row r="969" ht="42" customHeight="1"/>
    <row r="1182" ht="114" customHeight="1"/>
    <row r="1201" spans="1:8" s="28" customFormat="1">
      <c r="A1201"/>
      <c r="B1201"/>
      <c r="C1201"/>
      <c r="D1201"/>
      <c r="E1201"/>
      <c r="F1201"/>
      <c r="G1201"/>
      <c r="H1201"/>
    </row>
  </sheetData>
  <mergeCells count="1">
    <mergeCell ref="D21:D22"/>
  </mergeCells>
  <phoneticPr fontId="13" type="noConversion"/>
  <pageMargins left="0.23622047244094491" right="0.23622047244094491" top="0.23622047244094491" bottom="0.74803149606299213" header="0.31496062992125984" footer="0.31496062992125984"/>
  <pageSetup paperSize="9" scale="75" fitToHeight="0" orientation="landscape" errors="dash"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8"/>
  <sheetViews>
    <sheetView tabSelected="1" view="pageBreakPreview" zoomScale="70" zoomScaleNormal="90" zoomScaleSheetLayoutView="70" workbookViewId="0">
      <selection activeCell="Q12" sqref="Q12"/>
    </sheetView>
  </sheetViews>
  <sheetFormatPr defaultRowHeight="14.5"/>
  <cols>
    <col min="1" max="2" width="6.7265625" customWidth="1"/>
    <col min="3" max="3" width="17.81640625" customWidth="1"/>
    <col min="4" max="4" width="132.54296875" bestFit="1" customWidth="1"/>
    <col min="5" max="5" width="4.26953125" bestFit="1" customWidth="1"/>
    <col min="6" max="6" width="8.7265625" bestFit="1" customWidth="1"/>
    <col min="7" max="7" width="7" bestFit="1" customWidth="1"/>
    <col min="8" max="8" width="6" bestFit="1" customWidth="1"/>
  </cols>
  <sheetData>
    <row r="1" spans="1:8" ht="15.5">
      <c r="A1" s="14" t="s">
        <v>6</v>
      </c>
      <c r="B1" s="14"/>
      <c r="C1" s="15"/>
      <c r="D1" s="16" t="s">
        <v>24</v>
      </c>
      <c r="E1" s="5"/>
      <c r="F1" s="6"/>
      <c r="G1" s="7"/>
      <c r="H1" s="4"/>
    </row>
    <row r="2" spans="1:8">
      <c r="A2" s="14" t="s">
        <v>7</v>
      </c>
      <c r="B2" s="14"/>
      <c r="C2" s="17"/>
      <c r="D2" s="13" t="s">
        <v>213</v>
      </c>
      <c r="E2" s="9"/>
      <c r="F2" s="10"/>
      <c r="G2" s="10"/>
      <c r="H2" s="8"/>
    </row>
    <row r="3" spans="1:8">
      <c r="A3" s="14" t="s">
        <v>8</v>
      </c>
      <c r="B3" s="14"/>
      <c r="C3" s="17"/>
      <c r="D3" s="18" t="s">
        <v>36</v>
      </c>
      <c r="E3" s="9"/>
      <c r="F3" s="10"/>
      <c r="G3" s="10"/>
      <c r="H3" s="8"/>
    </row>
    <row r="4" spans="1:8">
      <c r="A4" s="14" t="s">
        <v>9</v>
      </c>
      <c r="B4" s="14"/>
      <c r="C4" s="15"/>
      <c r="D4" s="60">
        <f ca="1">TODAY()</f>
        <v>46097</v>
      </c>
      <c r="E4" s="12"/>
      <c r="F4" s="8"/>
      <c r="G4" s="8"/>
      <c r="H4" s="11"/>
    </row>
    <row r="5" spans="1:8">
      <c r="A5" s="14" t="s">
        <v>10</v>
      </c>
      <c r="B5" s="14"/>
      <c r="C5" s="15"/>
      <c r="D5" s="18" t="s">
        <v>21</v>
      </c>
      <c r="E5" s="12"/>
      <c r="F5" s="8"/>
      <c r="G5" s="8"/>
      <c r="H5" s="11"/>
    </row>
    <row r="6" spans="1:8">
      <c r="A6" s="14" t="s">
        <v>3</v>
      </c>
      <c r="B6" s="14"/>
      <c r="C6" s="15"/>
      <c r="D6" s="16" t="s">
        <v>4</v>
      </c>
      <c r="E6" s="12"/>
      <c r="F6" s="8"/>
      <c r="G6" s="8"/>
      <c r="H6" s="11"/>
    </row>
    <row r="7" spans="1:8">
      <c r="A7" s="14" t="s">
        <v>5</v>
      </c>
      <c r="B7" s="14"/>
      <c r="C7" s="15"/>
      <c r="D7" s="18" t="s">
        <v>18</v>
      </c>
      <c r="E7" s="12"/>
      <c r="F7" s="8"/>
      <c r="G7" s="8"/>
      <c r="H7" s="11"/>
    </row>
    <row r="9" spans="1:8" ht="26">
      <c r="A9" s="20" t="s">
        <v>11</v>
      </c>
      <c r="B9" s="20" t="s">
        <v>27</v>
      </c>
      <c r="C9" s="20" t="s">
        <v>14</v>
      </c>
      <c r="D9" s="21" t="s">
        <v>12</v>
      </c>
      <c r="E9" s="21" t="s">
        <v>13</v>
      </c>
      <c r="F9" s="21" t="s">
        <v>15</v>
      </c>
      <c r="G9" s="20" t="s">
        <v>16</v>
      </c>
      <c r="H9" s="20" t="s">
        <v>17</v>
      </c>
    </row>
    <row r="10" spans="1:8">
      <c r="A10" s="41"/>
      <c r="B10" s="49" t="s">
        <v>35</v>
      </c>
      <c r="C10" s="57"/>
      <c r="D10" s="57" t="s">
        <v>215</v>
      </c>
      <c r="E10" s="42"/>
      <c r="F10" s="46"/>
      <c r="G10" s="43"/>
      <c r="H10" s="44"/>
    </row>
    <row r="11" spans="1:8">
      <c r="A11" s="32"/>
      <c r="B11" s="39"/>
      <c r="C11" s="33"/>
      <c r="D11" s="47"/>
      <c r="E11" s="34"/>
      <c r="F11" s="23"/>
      <c r="G11" s="35"/>
      <c r="H11" s="36"/>
    </row>
    <row r="12" spans="1:8" ht="59.25" customHeight="1">
      <c r="A12" s="63">
        <f>IF(Tabel142[[#This Row],[Capitol]]&lt;&gt;"",COUNTIF($B$12:B12,B12),"")</f>
        <v>1</v>
      </c>
      <c r="B12" s="40" t="s">
        <v>35</v>
      </c>
      <c r="C12" s="56" t="s">
        <v>37</v>
      </c>
      <c r="D12" s="38" t="s">
        <v>102</v>
      </c>
      <c r="E12" s="24"/>
      <c r="F12" s="25"/>
      <c r="G12" s="29"/>
      <c r="H12" s="30"/>
    </row>
    <row r="13" spans="1:8" ht="247.5" customHeight="1">
      <c r="A13" s="63" t="str">
        <f>IF(Tabel142[[#This Row],[Capitol]]&lt;&gt;"",COUNTIF($B$12:B13,B13),"")</f>
        <v/>
      </c>
      <c r="B13" s="40"/>
      <c r="C13" s="27" t="s">
        <v>211</v>
      </c>
      <c r="D13" s="38" t="s">
        <v>210</v>
      </c>
      <c r="E13" s="24" t="s">
        <v>19</v>
      </c>
      <c r="F13" s="25">
        <v>1</v>
      </c>
      <c r="G13" s="29"/>
      <c r="H13" s="30"/>
    </row>
    <row r="14" spans="1:8">
      <c r="A14" s="63" t="str">
        <f>IF(Tabel142[[#This Row],[Capitol]]&lt;&gt;"",COUNTIF($B$12:B14,B14),"")</f>
        <v/>
      </c>
      <c r="B14" s="40"/>
      <c r="C14" s="27"/>
      <c r="D14" s="38"/>
      <c r="E14" s="24"/>
      <c r="F14" s="25"/>
      <c r="G14" s="29"/>
      <c r="H14" s="30"/>
    </row>
    <row r="15" spans="1:8" ht="39">
      <c r="A15" s="63">
        <f>IF(Tabel142[[#This Row],[Capitol]]&lt;&gt;"",COUNTIF($B$12:B15,B15),"")</f>
        <v>2</v>
      </c>
      <c r="B15" s="40" t="s">
        <v>35</v>
      </c>
      <c r="C15" s="56" t="s">
        <v>38</v>
      </c>
      <c r="D15" s="38" t="s">
        <v>39</v>
      </c>
      <c r="E15" s="37"/>
      <c r="F15" s="25"/>
      <c r="G15" s="29"/>
      <c r="H15" s="30"/>
    </row>
    <row r="16" spans="1:8" ht="111" customHeight="1">
      <c r="A16" s="63" t="str">
        <f>IF(Tabel142[[#This Row],[Capitol]]&lt;&gt;"",COUNTIF($B$12:B16,B16),"")</f>
        <v/>
      </c>
      <c r="B16" s="40"/>
      <c r="C16" s="56"/>
      <c r="D16" s="38" t="s">
        <v>40</v>
      </c>
      <c r="E16" s="37" t="s">
        <v>19</v>
      </c>
      <c r="F16" s="25">
        <v>245</v>
      </c>
      <c r="G16" s="29"/>
      <c r="H16" s="30"/>
    </row>
    <row r="17" spans="1:8">
      <c r="A17" s="63" t="str">
        <f>IF(Tabel142[[#This Row],[Capitol]]&lt;&gt;"",COUNTIF($B$12:B17,B17),"")</f>
        <v/>
      </c>
      <c r="B17" s="40"/>
      <c r="C17" s="27"/>
      <c r="D17" s="38"/>
      <c r="E17" s="24"/>
      <c r="F17" s="25"/>
      <c r="G17" s="29"/>
      <c r="H17" s="30"/>
    </row>
    <row r="18" spans="1:8" ht="54" customHeight="1">
      <c r="A18" s="63">
        <f>IF(Tabel142[[#This Row],[Capitol]]&lt;&gt;"",COUNTIF($B$12:B18,B18),"")</f>
        <v>3</v>
      </c>
      <c r="B18" s="40" t="s">
        <v>35</v>
      </c>
      <c r="C18" s="56" t="s">
        <v>58</v>
      </c>
      <c r="D18" s="38" t="s">
        <v>108</v>
      </c>
      <c r="E18" s="24"/>
      <c r="F18" s="25"/>
      <c r="G18" s="29"/>
      <c r="H18" s="30"/>
    </row>
    <row r="19" spans="1:8" ht="129.75" customHeight="1">
      <c r="A19" s="63" t="str">
        <f>IF(Tabel142[[#This Row],[Capitol]]&lt;&gt;"",COUNTIF($B$12:B19,B19),"")</f>
        <v/>
      </c>
      <c r="B19" s="40"/>
      <c r="C19" s="27"/>
      <c r="D19" s="38" t="s">
        <v>199</v>
      </c>
      <c r="E19" s="24" t="s">
        <v>19</v>
      </c>
      <c r="F19" s="25">
        <v>153</v>
      </c>
      <c r="G19" s="29"/>
      <c r="H19" s="30"/>
    </row>
    <row r="20" spans="1:8" ht="123.75" customHeight="1">
      <c r="A20" s="63" t="str">
        <f>IF(Tabel142[[#This Row],[Capitol]]&lt;&gt;"",COUNTIF($B$12:B20,B20),"")</f>
        <v/>
      </c>
      <c r="B20" s="40"/>
      <c r="C20" s="27"/>
      <c r="D20" s="38" t="s">
        <v>209</v>
      </c>
      <c r="E20" s="24" t="s">
        <v>19</v>
      </c>
      <c r="F20" s="25">
        <v>2</v>
      </c>
      <c r="G20" s="29"/>
      <c r="H20" s="30"/>
    </row>
    <row r="21" spans="1:8">
      <c r="A21" s="63" t="str">
        <f>IF(Tabel142[[#This Row],[Capitol]]&lt;&gt;"",COUNTIF($B$12:B21,B21),"")</f>
        <v/>
      </c>
      <c r="B21" s="40"/>
      <c r="C21" s="27"/>
      <c r="D21" s="38"/>
      <c r="E21" s="24"/>
      <c r="F21" s="25"/>
      <c r="G21" s="29"/>
      <c r="H21" s="30"/>
    </row>
    <row r="22" spans="1:8" ht="54" customHeight="1">
      <c r="A22" s="63">
        <f>IF(Tabel142[[#This Row],[Capitol]]&lt;&gt;"",COUNTIF($B$12:B22,B22),"")</f>
        <v>4</v>
      </c>
      <c r="B22" s="40" t="s">
        <v>35</v>
      </c>
      <c r="C22" s="56" t="s">
        <v>58</v>
      </c>
      <c r="D22" s="58" t="s">
        <v>200</v>
      </c>
      <c r="E22" s="24"/>
      <c r="F22" s="25"/>
      <c r="G22" s="29"/>
      <c r="H22" s="30"/>
    </row>
    <row r="23" spans="1:8" ht="199.5" customHeight="1">
      <c r="A23" s="63" t="str">
        <f>IF(Tabel142[[#This Row],[Capitol]]&lt;&gt;"",COUNTIF($B$12:B23,B23),"")</f>
        <v/>
      </c>
      <c r="B23" s="40"/>
      <c r="C23" s="27" t="s">
        <v>204</v>
      </c>
      <c r="D23" s="58" t="s">
        <v>203</v>
      </c>
      <c r="E23" s="24" t="s">
        <v>19</v>
      </c>
      <c r="F23" s="25">
        <v>4</v>
      </c>
      <c r="G23" s="29"/>
      <c r="H23" s="30"/>
    </row>
    <row r="24" spans="1:8" ht="195" customHeight="1">
      <c r="A24" s="63" t="str">
        <f>IF(Tabel142[[#This Row],[Capitol]]&lt;&gt;"",COUNTIF($B$12:B24,B24),"")</f>
        <v/>
      </c>
      <c r="B24" s="40"/>
      <c r="C24" s="27" t="s">
        <v>201</v>
      </c>
      <c r="D24" s="58" t="s">
        <v>202</v>
      </c>
      <c r="E24" s="24" t="s">
        <v>19</v>
      </c>
      <c r="F24" s="25">
        <v>3</v>
      </c>
      <c r="G24" s="29"/>
      <c r="H24" s="30"/>
    </row>
    <row r="25" spans="1:8" ht="189.75" customHeight="1">
      <c r="A25" s="63" t="str">
        <f>IF(Tabel142[[#This Row],[Capitol]]&lt;&gt;"",COUNTIF($B$12:B25,B25),"")</f>
        <v/>
      </c>
      <c r="B25" s="40"/>
      <c r="C25" s="27" t="s">
        <v>205</v>
      </c>
      <c r="D25" s="58" t="s">
        <v>206</v>
      </c>
      <c r="E25" s="24" t="s">
        <v>19</v>
      </c>
      <c r="F25" s="25">
        <v>1</v>
      </c>
      <c r="G25" s="29"/>
      <c r="H25" s="30"/>
    </row>
    <row r="26" spans="1:8" ht="199.5" customHeight="1">
      <c r="A26" s="63" t="str">
        <f>IF(Tabel142[[#This Row],[Capitol]]&lt;&gt;"",COUNTIF($B$12:B26,B26),"")</f>
        <v/>
      </c>
      <c r="B26" s="40"/>
      <c r="C26" s="27" t="s">
        <v>207</v>
      </c>
      <c r="D26" s="58" t="s">
        <v>208</v>
      </c>
      <c r="E26" s="24" t="s">
        <v>19</v>
      </c>
      <c r="F26" s="25">
        <v>1</v>
      </c>
      <c r="G26" s="29"/>
      <c r="H26" s="30"/>
    </row>
    <row r="27" spans="1:8">
      <c r="A27" s="63" t="str">
        <f>IF(Tabel142[[#This Row],[Capitol]]&lt;&gt;"",COUNTIF($B$12:B27,B27),"")</f>
        <v/>
      </c>
      <c r="B27" s="40"/>
      <c r="C27" s="27"/>
      <c r="D27" s="38"/>
      <c r="E27" s="24"/>
      <c r="F27" s="25"/>
      <c r="G27" s="29"/>
      <c r="H27" s="30"/>
    </row>
    <row r="28" spans="1:8" ht="52">
      <c r="A28" s="63">
        <f>IF(Tabel142[[#This Row],[Capitol]]&lt;&gt;"",COUNTIF($B$12:B28,B28),"")</f>
        <v>5</v>
      </c>
      <c r="B28" s="40" t="s">
        <v>35</v>
      </c>
      <c r="C28" s="67" t="s">
        <v>31</v>
      </c>
      <c r="D28" s="64" t="s">
        <v>195</v>
      </c>
      <c r="E28" s="24"/>
      <c r="F28" s="25"/>
      <c r="G28" s="29"/>
      <c r="H28" s="30"/>
    </row>
    <row r="29" spans="1:8" ht="45" customHeight="1">
      <c r="A29" s="63" t="str">
        <f>IF(Tabel142[[#This Row],[Capitol]]&lt;&gt;"",COUNTIF($B$12:B29,B29),"")</f>
        <v/>
      </c>
      <c r="B29" s="40"/>
      <c r="C29" s="67" t="s">
        <v>194</v>
      </c>
      <c r="D29" s="27" t="s">
        <v>193</v>
      </c>
      <c r="E29" s="24" t="s">
        <v>19</v>
      </c>
      <c r="F29" s="25">
        <v>2</v>
      </c>
      <c r="G29" s="29"/>
      <c r="H29" s="30"/>
    </row>
    <row r="30" spans="1:8">
      <c r="A30" s="63" t="str">
        <f>IF(Tabel142[[#This Row],[Capitol]]&lt;&gt;"",COUNTIF($B$12:B30,B30),"")</f>
        <v/>
      </c>
      <c r="B30" s="40"/>
      <c r="C30" s="27"/>
      <c r="D30" s="38"/>
      <c r="E30" s="24"/>
      <c r="F30" s="25"/>
      <c r="G30" s="29"/>
      <c r="H30" s="30"/>
    </row>
    <row r="31" spans="1:8" ht="52">
      <c r="A31" s="63" t="str">
        <f>IF(Tabel142[[#This Row],[Capitol]]&lt;&gt;"",COUNTIF($B$12:B31,B31),"")</f>
        <v/>
      </c>
      <c r="B31" s="40"/>
      <c r="C31" s="56"/>
      <c r="D31" s="38" t="s">
        <v>103</v>
      </c>
      <c r="E31" s="63"/>
      <c r="F31" s="25"/>
      <c r="G31" s="29"/>
      <c r="H31" s="30"/>
    </row>
    <row r="32" spans="1:8" ht="19.5" customHeight="1">
      <c r="A32" s="63" t="str">
        <f>IF(Tabel142[[#This Row],[Capitol]]&lt;&gt;"",COUNTIF($B$12:B32,B32),"")</f>
        <v/>
      </c>
      <c r="B32" s="40"/>
      <c r="C32" s="56"/>
      <c r="D32" s="38" t="s">
        <v>41</v>
      </c>
      <c r="E32" s="37" t="s">
        <v>87</v>
      </c>
      <c r="F32" s="25">
        <v>720</v>
      </c>
      <c r="G32" s="29"/>
      <c r="H32" s="30"/>
    </row>
    <row r="33" spans="1:8" ht="30.75" customHeight="1">
      <c r="A33" s="63">
        <f>IF(Tabel142[[#This Row],[Capitol]]&lt;&gt;"",COUNTIF($B$12:B33,B33),"")</f>
        <v>6</v>
      </c>
      <c r="B33" s="40" t="s">
        <v>35</v>
      </c>
      <c r="C33" s="24" t="s">
        <v>42</v>
      </c>
      <c r="D33" s="38" t="s">
        <v>104</v>
      </c>
      <c r="E33" s="37" t="s">
        <v>87</v>
      </c>
      <c r="F33" s="25">
        <v>58</v>
      </c>
      <c r="G33" s="29"/>
      <c r="H33" s="30"/>
    </row>
    <row r="34" spans="1:8" ht="31.5" customHeight="1">
      <c r="A34" s="63" t="str">
        <f>IF(Tabel142[[#This Row],[Capitol]]&lt;&gt;"",COUNTIF($B$12:B34,B34),"")</f>
        <v/>
      </c>
      <c r="B34" s="40"/>
      <c r="C34" s="24" t="s">
        <v>43</v>
      </c>
      <c r="D34" s="38" t="s">
        <v>212</v>
      </c>
      <c r="E34" s="37" t="s">
        <v>87</v>
      </c>
      <c r="F34" s="25">
        <v>4</v>
      </c>
      <c r="G34" s="29"/>
      <c r="H34" s="30"/>
    </row>
    <row r="35" spans="1:8" ht="30" customHeight="1">
      <c r="A35" s="63" t="str">
        <f>IF(Tabel142[[#This Row],[Capitol]]&lt;&gt;"",COUNTIF($B$12:B35,B35),"")</f>
        <v/>
      </c>
      <c r="B35" s="40"/>
      <c r="C35" s="24" t="s">
        <v>111</v>
      </c>
      <c r="D35" s="38" t="s">
        <v>112</v>
      </c>
      <c r="E35" s="37" t="s">
        <v>87</v>
      </c>
      <c r="F35" s="25">
        <v>34</v>
      </c>
      <c r="G35" s="29"/>
      <c r="H35" s="30"/>
    </row>
    <row r="36" spans="1:8">
      <c r="A36" s="63" t="str">
        <f>IF(Tabel142[[#This Row],[Capitol]]&lt;&gt;"",COUNTIF($B$12:B36,B36),"")</f>
        <v/>
      </c>
      <c r="B36" s="40"/>
      <c r="C36" s="24"/>
      <c r="D36" s="38"/>
      <c r="E36" s="37"/>
      <c r="F36" s="25"/>
      <c r="G36" s="29"/>
      <c r="H36" s="30"/>
    </row>
    <row r="37" spans="1:8" ht="31.5" customHeight="1">
      <c r="A37" s="63">
        <f>IF(Tabel142[[#This Row],[Capitol]]&lt;&gt;"",COUNTIF($B$12:B37,B37),"")</f>
        <v>7</v>
      </c>
      <c r="B37" s="40" t="s">
        <v>35</v>
      </c>
      <c r="C37" s="73" t="s">
        <v>44</v>
      </c>
      <c r="D37" s="65" t="s">
        <v>45</v>
      </c>
      <c r="E37" s="66"/>
      <c r="F37" s="25"/>
      <c r="G37" s="29"/>
      <c r="H37" s="30"/>
    </row>
    <row r="38" spans="1:8">
      <c r="A38" s="63" t="str">
        <f>IF(Tabel142[[#This Row],[Capitol]]&lt;&gt;"",COUNTIF($B$12:B38,B38),"")</f>
        <v/>
      </c>
      <c r="B38" s="40"/>
      <c r="C38" s="73" t="s">
        <v>44</v>
      </c>
      <c r="D38" s="65" t="s">
        <v>92</v>
      </c>
      <c r="E38" s="68" t="s">
        <v>0</v>
      </c>
      <c r="F38" s="25">
        <v>106</v>
      </c>
      <c r="G38" s="29"/>
      <c r="H38" s="30"/>
    </row>
    <row r="39" spans="1:8">
      <c r="A39" s="63" t="str">
        <f>IF(Tabel142[[#This Row],[Capitol]]&lt;&gt;"",COUNTIF($B$12:B39,B39),"")</f>
        <v/>
      </c>
      <c r="B39" s="40"/>
      <c r="C39" s="73" t="s">
        <v>44</v>
      </c>
      <c r="D39" s="65" t="s">
        <v>47</v>
      </c>
      <c r="E39" s="68" t="s">
        <v>0</v>
      </c>
      <c r="F39" s="25">
        <v>0</v>
      </c>
      <c r="G39" s="29"/>
      <c r="H39" s="30"/>
    </row>
    <row r="40" spans="1:8">
      <c r="A40" s="63" t="str">
        <f>IF(Tabel142[[#This Row],[Capitol]]&lt;&gt;"",COUNTIF($B$12:B40,B40),"")</f>
        <v/>
      </c>
      <c r="B40" s="40"/>
      <c r="C40" s="73" t="s">
        <v>44</v>
      </c>
      <c r="D40" s="65" t="s">
        <v>93</v>
      </c>
      <c r="E40" s="68" t="s">
        <v>0</v>
      </c>
      <c r="F40" s="25">
        <v>4</v>
      </c>
      <c r="G40" s="29"/>
      <c r="H40" s="30"/>
    </row>
    <row r="41" spans="1:8">
      <c r="A41" s="63" t="str">
        <f>IF(Tabel142[[#This Row],[Capitol]]&lt;&gt;"",COUNTIF($B$12:B41,B41),"")</f>
        <v/>
      </c>
      <c r="B41" s="40"/>
      <c r="C41" s="24"/>
      <c r="D41" s="38"/>
      <c r="E41" s="37"/>
      <c r="F41" s="25"/>
      <c r="G41" s="29"/>
      <c r="H41" s="30"/>
    </row>
    <row r="42" spans="1:8" ht="30" customHeight="1">
      <c r="A42" s="63">
        <f>IF(Tabel142[[#This Row],[Capitol]]&lt;&gt;"",COUNTIF($B$12:B42,B42),"")</f>
        <v>8</v>
      </c>
      <c r="B42" s="40" t="s">
        <v>35</v>
      </c>
      <c r="C42" s="24" t="s">
        <v>46</v>
      </c>
      <c r="D42" s="65" t="s">
        <v>89</v>
      </c>
      <c r="E42" s="24"/>
      <c r="F42" s="25"/>
      <c r="G42" s="29"/>
      <c r="H42" s="30"/>
    </row>
    <row r="43" spans="1:8">
      <c r="A43" s="63" t="str">
        <f>IF(Tabel142[[#This Row],[Capitol]]&lt;&gt;"",COUNTIF($B$12:B43,B43),"")</f>
        <v/>
      </c>
      <c r="B43" s="40"/>
      <c r="C43" s="24" t="s">
        <v>46</v>
      </c>
      <c r="D43" s="31" t="s">
        <v>47</v>
      </c>
      <c r="E43" s="24" t="s">
        <v>0</v>
      </c>
      <c r="F43" s="25">
        <v>21</v>
      </c>
      <c r="G43" s="29"/>
      <c r="H43" s="30"/>
    </row>
    <row r="44" spans="1:8">
      <c r="A44" s="63" t="str">
        <f>IF(Tabel142[[#This Row],[Capitol]]&lt;&gt;"",COUNTIF($B$12:B44,B44),"")</f>
        <v/>
      </c>
      <c r="B44" s="40"/>
      <c r="C44" s="24" t="s">
        <v>46</v>
      </c>
      <c r="D44" s="65" t="s">
        <v>93</v>
      </c>
      <c r="E44" s="68" t="s">
        <v>0</v>
      </c>
      <c r="F44" s="25">
        <v>10</v>
      </c>
      <c r="G44" s="29"/>
      <c r="H44" s="30"/>
    </row>
    <row r="45" spans="1:8" ht="14.25" customHeight="1">
      <c r="A45" s="63" t="str">
        <f>IF(Tabel142[[#This Row],[Capitol]]&lt;&gt;"",COUNTIF($B$12:B45,B45),"")</f>
        <v/>
      </c>
      <c r="B45" s="40"/>
      <c r="C45" s="27"/>
      <c r="D45" s="38"/>
      <c r="E45" s="24"/>
      <c r="F45" s="25"/>
      <c r="G45" s="29"/>
      <c r="H45" s="30"/>
    </row>
    <row r="46" spans="1:8" ht="56.25" customHeight="1">
      <c r="A46" s="63">
        <f>IF(Tabel142[[#This Row],[Capitol]]&lt;&gt;"",COUNTIF($B$12:B46,B46),"")</f>
        <v>9</v>
      </c>
      <c r="B46" s="40" t="s">
        <v>35</v>
      </c>
      <c r="C46" s="56" t="s">
        <v>50</v>
      </c>
      <c r="D46" s="38" t="s">
        <v>51</v>
      </c>
      <c r="E46" s="63"/>
      <c r="F46" s="25"/>
      <c r="G46" s="29"/>
      <c r="H46" s="30"/>
    </row>
    <row r="47" spans="1:8">
      <c r="A47" s="63" t="str">
        <f>IF(Tabel142[[#This Row],[Capitol]]&lt;&gt;"",COUNTIF($B$12:B47,B47),"")</f>
        <v/>
      </c>
      <c r="B47" s="40"/>
      <c r="C47" s="56" t="s">
        <v>50</v>
      </c>
      <c r="D47" s="38" t="s">
        <v>196</v>
      </c>
      <c r="E47" s="24" t="s">
        <v>19</v>
      </c>
      <c r="F47" s="25">
        <v>5</v>
      </c>
      <c r="G47" s="29"/>
      <c r="H47" s="30"/>
    </row>
    <row r="48" spans="1:8">
      <c r="A48" s="63" t="str">
        <f>IF(Tabel142[[#This Row],[Capitol]]&lt;&gt;"",COUNTIF($B$12:B48,B48),"")</f>
        <v/>
      </c>
      <c r="B48" s="40"/>
      <c r="C48" s="27"/>
      <c r="D48" s="38"/>
      <c r="E48" s="24"/>
      <c r="F48" s="25"/>
      <c r="G48" s="29"/>
      <c r="H48" s="30"/>
    </row>
    <row r="49" spans="1:8" ht="57" customHeight="1">
      <c r="A49" s="63">
        <f>IF(Tabel142[[#This Row],[Capitol]]&lt;&gt;"",COUNTIF($B$12:B49,B49),"")</f>
        <v>10</v>
      </c>
      <c r="B49" s="40" t="s">
        <v>35</v>
      </c>
      <c r="C49" s="56" t="s">
        <v>52</v>
      </c>
      <c r="D49" s="38" t="s">
        <v>53</v>
      </c>
      <c r="E49" s="29"/>
      <c r="F49" s="25"/>
      <c r="G49" s="29"/>
      <c r="H49" s="30"/>
    </row>
    <row r="50" spans="1:8">
      <c r="A50" s="63" t="str">
        <f>IF(Tabel142[[#This Row],[Capitol]]&lt;&gt;"",COUNTIF($B$12:B50,B50),"")</f>
        <v/>
      </c>
      <c r="B50" s="40"/>
      <c r="C50" s="56" t="s">
        <v>52</v>
      </c>
      <c r="D50" s="38" t="s">
        <v>197</v>
      </c>
      <c r="E50" s="24" t="s">
        <v>19</v>
      </c>
      <c r="F50" s="25">
        <v>153</v>
      </c>
      <c r="G50" s="29"/>
      <c r="H50" s="30"/>
    </row>
    <row r="51" spans="1:8">
      <c r="A51" s="63" t="str">
        <f>IF(Tabel142[[#This Row],[Capitol]]&lt;&gt;"",COUNTIF($B$12:B51,B51),"")</f>
        <v/>
      </c>
      <c r="B51" s="40"/>
      <c r="C51" s="56" t="s">
        <v>52</v>
      </c>
      <c r="D51" s="38" t="s">
        <v>99</v>
      </c>
      <c r="E51" s="24" t="s">
        <v>19</v>
      </c>
      <c r="F51" s="25">
        <v>4</v>
      </c>
      <c r="G51" s="29"/>
      <c r="H51" s="30"/>
    </row>
    <row r="52" spans="1:8">
      <c r="A52" s="63" t="str">
        <f>IF(Tabel142[[#This Row],[Capitol]]&lt;&gt;"",COUNTIF($B$12:B52,B52),"")</f>
        <v/>
      </c>
      <c r="B52" s="40"/>
      <c r="C52" s="56" t="s">
        <v>52</v>
      </c>
      <c r="D52" s="38" t="s">
        <v>100</v>
      </c>
      <c r="E52" s="24" t="s">
        <v>19</v>
      </c>
      <c r="F52" s="25">
        <v>1</v>
      </c>
      <c r="G52" s="29"/>
      <c r="H52" s="30"/>
    </row>
    <row r="53" spans="1:8">
      <c r="A53" s="63" t="str">
        <f>IF(Tabel142[[#This Row],[Capitol]]&lt;&gt;"",COUNTIF($B$12:B53,B53),"")</f>
        <v/>
      </c>
      <c r="B53" s="40"/>
      <c r="C53" s="56" t="s">
        <v>52</v>
      </c>
      <c r="D53" s="38" t="s">
        <v>101</v>
      </c>
      <c r="E53" s="24" t="s">
        <v>19</v>
      </c>
      <c r="F53" s="25">
        <v>1</v>
      </c>
      <c r="G53" s="29"/>
      <c r="H53" s="30"/>
    </row>
    <row r="54" spans="1:8">
      <c r="A54" s="63" t="str">
        <f>IF(Tabel142[[#This Row],[Capitol]]&lt;&gt;"",COUNTIF($B$12:B54,B54),"")</f>
        <v/>
      </c>
      <c r="B54" s="40"/>
      <c r="C54" s="27"/>
      <c r="D54" s="38"/>
      <c r="E54" s="24"/>
      <c r="F54" s="25"/>
      <c r="G54" s="29"/>
      <c r="H54" s="30"/>
    </row>
    <row r="55" spans="1:8" ht="32.25" customHeight="1">
      <c r="A55" s="63">
        <f>IF(Tabel142[[#This Row],[Capitol]]&lt;&gt;"",COUNTIF($B$12:B55,B55),"")</f>
        <v>11</v>
      </c>
      <c r="B55" s="40" t="s">
        <v>35</v>
      </c>
      <c r="C55" s="56" t="s">
        <v>54</v>
      </c>
      <c r="D55" s="69" t="s">
        <v>110</v>
      </c>
      <c r="E55" s="70"/>
      <c r="F55" s="25"/>
      <c r="G55" s="29"/>
      <c r="H55" s="30"/>
    </row>
    <row r="56" spans="1:8">
      <c r="A56" s="63" t="str">
        <f>IF(Tabel142[[#This Row],[Capitol]]&lt;&gt;"",COUNTIF($B$12:B56,B56),"")</f>
        <v/>
      </c>
      <c r="B56" s="40"/>
      <c r="C56" s="56" t="s">
        <v>54</v>
      </c>
      <c r="D56" s="38" t="s">
        <v>198</v>
      </c>
      <c r="E56" s="71" t="s">
        <v>49</v>
      </c>
      <c r="F56" s="25">
        <v>157</v>
      </c>
      <c r="G56" s="29"/>
      <c r="H56" s="30"/>
    </row>
    <row r="57" spans="1:8">
      <c r="A57" s="63" t="str">
        <f>IF(Tabel142[[#This Row],[Capitol]]&lt;&gt;"",COUNTIF($B$12:B57,B57),"")</f>
        <v/>
      </c>
      <c r="B57" s="40"/>
      <c r="C57" s="56" t="s">
        <v>54</v>
      </c>
      <c r="D57" s="38" t="s">
        <v>95</v>
      </c>
      <c r="E57" s="71" t="s">
        <v>49</v>
      </c>
      <c r="F57" s="25">
        <v>3</v>
      </c>
      <c r="G57" s="29"/>
      <c r="H57" s="30"/>
    </row>
    <row r="58" spans="1:8">
      <c r="A58" s="63" t="str">
        <f>IF(Tabel142[[#This Row],[Capitol]]&lt;&gt;"",COUNTIF($B$12:B58,B58),"")</f>
        <v/>
      </c>
      <c r="B58" s="40"/>
      <c r="C58" s="56" t="s">
        <v>54</v>
      </c>
      <c r="D58" s="38" t="s">
        <v>96</v>
      </c>
      <c r="E58" s="71" t="s">
        <v>49</v>
      </c>
      <c r="F58" s="25">
        <v>9</v>
      </c>
      <c r="G58" s="29"/>
      <c r="H58" s="30"/>
    </row>
    <row r="59" spans="1:8">
      <c r="A59" s="63" t="str">
        <f>IF(Tabel142[[#This Row],[Capitol]]&lt;&gt;"",COUNTIF($B$12:B59,B59),"")</f>
        <v/>
      </c>
      <c r="B59" s="40"/>
      <c r="C59" s="27"/>
      <c r="D59" s="38"/>
      <c r="E59" s="24"/>
      <c r="F59" s="25"/>
      <c r="G59" s="29"/>
      <c r="H59" s="30"/>
    </row>
    <row r="60" spans="1:8" ht="45.75" customHeight="1">
      <c r="A60" s="63">
        <f>IF(Tabel142[[#This Row],[Capitol]]&lt;&gt;"",COUNTIF($B$12:B60,B60),"")</f>
        <v>12</v>
      </c>
      <c r="B60" s="40" t="s">
        <v>35</v>
      </c>
      <c r="C60" s="37" t="s">
        <v>48</v>
      </c>
      <c r="D60" s="69" t="s">
        <v>105</v>
      </c>
      <c r="E60" s="29"/>
      <c r="F60" s="25"/>
      <c r="G60" s="29"/>
      <c r="H60" s="30"/>
    </row>
    <row r="61" spans="1:8">
      <c r="A61" s="63" t="str">
        <f>IF(Tabel142[[#This Row],[Capitol]]&lt;&gt;"",COUNTIF($B$12:B61,B61),"")</f>
        <v/>
      </c>
      <c r="B61" s="40"/>
      <c r="C61" s="37" t="s">
        <v>48</v>
      </c>
      <c r="D61" s="38" t="s">
        <v>56</v>
      </c>
      <c r="E61" s="24" t="s">
        <v>49</v>
      </c>
      <c r="F61" s="25">
        <v>14</v>
      </c>
      <c r="G61" s="29"/>
      <c r="H61" s="30"/>
    </row>
    <row r="62" spans="1:8">
      <c r="A62" s="63" t="str">
        <f>IF(Tabel142[[#This Row],[Capitol]]&lt;&gt;"",COUNTIF($B$12:B62,B62),"")</f>
        <v/>
      </c>
      <c r="B62" s="40"/>
      <c r="C62" s="56"/>
      <c r="D62" s="38"/>
      <c r="E62" s="37"/>
      <c r="F62" s="25"/>
      <c r="G62" s="29"/>
      <c r="H62" s="30"/>
    </row>
    <row r="63" spans="1:8" ht="34.5" customHeight="1">
      <c r="A63" s="63">
        <f>IF(Tabel142[[#This Row],[Capitol]]&lt;&gt;"",COUNTIF($B$12:B63,B63),"")</f>
        <v>13</v>
      </c>
      <c r="B63" s="40" t="s">
        <v>35</v>
      </c>
      <c r="C63" s="37" t="s">
        <v>55</v>
      </c>
      <c r="D63" s="69" t="s">
        <v>106</v>
      </c>
      <c r="E63" s="74"/>
      <c r="F63" s="25"/>
      <c r="G63" s="29"/>
      <c r="H63" s="30"/>
    </row>
    <row r="64" spans="1:8">
      <c r="A64" s="63" t="str">
        <f>IF(Tabel142[[#This Row],[Capitol]]&lt;&gt;"",COUNTIF($B$12:B64,B64),"")</f>
        <v/>
      </c>
      <c r="B64" s="40"/>
      <c r="C64" s="37" t="s">
        <v>55</v>
      </c>
      <c r="D64" s="38" t="s">
        <v>56</v>
      </c>
      <c r="E64" s="74" t="s">
        <v>49</v>
      </c>
      <c r="F64" s="25">
        <v>5</v>
      </c>
      <c r="G64" s="29"/>
      <c r="H64" s="30"/>
    </row>
    <row r="65" spans="1:8">
      <c r="A65" s="63" t="str">
        <f>IF(Tabel142[[#This Row],[Capitol]]&lt;&gt;"",COUNTIF($B$12:B65,B65),"")</f>
        <v/>
      </c>
      <c r="B65" s="40"/>
      <c r="C65" s="27"/>
      <c r="D65" s="38"/>
      <c r="E65" s="24"/>
      <c r="F65" s="25"/>
      <c r="G65" s="29"/>
      <c r="H65" s="30"/>
    </row>
    <row r="66" spans="1:8">
      <c r="A66" s="63">
        <f>IF(Tabel142[[#This Row],[Capitol]]&lt;&gt;"",COUNTIF($B$12:B66,B66),"")</f>
        <v>14</v>
      </c>
      <c r="B66" s="40" t="s">
        <v>35</v>
      </c>
      <c r="C66" s="24" t="s">
        <v>57</v>
      </c>
      <c r="D66" s="69" t="s">
        <v>107</v>
      </c>
      <c r="E66" s="74"/>
      <c r="F66" s="72"/>
      <c r="G66" s="29"/>
      <c r="H66" s="30"/>
    </row>
    <row r="67" spans="1:8" s="101" customFormat="1">
      <c r="A67" s="103" t="str">
        <f>IF(Tabel142[[#This Row],[Capitol]]&lt;&gt;"",COUNTIF($B$12:B67,B67),"")</f>
        <v/>
      </c>
      <c r="B67" s="92"/>
      <c r="C67" s="104" t="s">
        <v>57</v>
      </c>
      <c r="D67" s="105" t="s">
        <v>94</v>
      </c>
      <c r="E67" s="106" t="s">
        <v>49</v>
      </c>
      <c r="F67" s="99">
        <v>159</v>
      </c>
      <c r="G67" s="97"/>
      <c r="H67" s="98"/>
    </row>
    <row r="68" spans="1:8" s="101" customFormat="1">
      <c r="A68" s="103" t="str">
        <f>IF(Tabel142[[#This Row],[Capitol]]&lt;&gt;"",COUNTIF($B$12:B68,B68),"")</f>
        <v/>
      </c>
      <c r="B68" s="92"/>
      <c r="C68" s="93"/>
      <c r="D68" s="105"/>
      <c r="E68" s="104"/>
      <c r="F68" s="99"/>
      <c r="G68" s="97"/>
      <c r="H68" s="98"/>
    </row>
    <row r="69" spans="1:8" s="101" customFormat="1" ht="33" customHeight="1">
      <c r="A69" s="103">
        <f>IF(Tabel142[[#This Row],[Capitol]]&lt;&gt;"",COUNTIF($B$12:B69,B69),"")</f>
        <v>15</v>
      </c>
      <c r="B69" s="92" t="s">
        <v>35</v>
      </c>
      <c r="C69" s="107" t="s">
        <v>59</v>
      </c>
      <c r="D69" s="108" t="s">
        <v>109</v>
      </c>
      <c r="E69" s="109"/>
      <c r="F69" s="99"/>
      <c r="G69" s="97"/>
      <c r="H69" s="98"/>
    </row>
    <row r="70" spans="1:8" s="101" customFormat="1">
      <c r="A70" s="103" t="str">
        <f>IF(Tabel142[[#This Row],[Capitol]]&lt;&gt;"",COUNTIF($B$12:B70,B70),"")</f>
        <v/>
      </c>
      <c r="B70" s="92"/>
      <c r="C70" s="93"/>
      <c r="D70" s="110" t="s">
        <v>60</v>
      </c>
      <c r="E70" s="106" t="s">
        <v>49</v>
      </c>
      <c r="F70" s="99">
        <v>2</v>
      </c>
      <c r="G70" s="97"/>
      <c r="H70" s="98"/>
    </row>
    <row r="71" spans="1:8" s="101" customFormat="1">
      <c r="A71" s="103" t="str">
        <f>IF(Tabel142[[#This Row],[Capitol]]&lt;&gt;"",COUNTIF($B$12:B71,B71),"")</f>
        <v/>
      </c>
      <c r="B71" s="92"/>
      <c r="C71" s="93"/>
      <c r="D71" s="110"/>
      <c r="E71" s="106"/>
      <c r="F71" s="99"/>
      <c r="G71" s="97"/>
      <c r="H71" s="98"/>
    </row>
    <row r="72" spans="1:8" s="101" customFormat="1" ht="31.5" customHeight="1">
      <c r="A72" s="103">
        <f>IF(Tabel142[[#This Row],[Capitol]]&lt;&gt;"",COUNTIF($B$12:B72,B72),"")</f>
        <v>16</v>
      </c>
      <c r="B72" s="92" t="s">
        <v>35</v>
      </c>
      <c r="C72" s="107"/>
      <c r="D72" s="105" t="s">
        <v>61</v>
      </c>
      <c r="E72" s="95" t="s">
        <v>87</v>
      </c>
      <c r="F72" s="99">
        <f>SUM(F32:F44)</f>
        <v>957</v>
      </c>
      <c r="G72" s="97"/>
      <c r="H72" s="98"/>
    </row>
    <row r="73" spans="1:8" s="101" customFormat="1" ht="45.75" customHeight="1">
      <c r="A73" s="103">
        <f>IF(Tabel142[[#This Row],[Capitol]]&lt;&gt;"",COUNTIF($B$12:B73,B73),"")</f>
        <v>17</v>
      </c>
      <c r="B73" s="92" t="s">
        <v>35</v>
      </c>
      <c r="C73" s="107"/>
      <c r="D73" s="105" t="s">
        <v>62</v>
      </c>
      <c r="E73" s="95" t="s">
        <v>87</v>
      </c>
      <c r="F73" s="99">
        <f>SUM(F32:F44)</f>
        <v>957</v>
      </c>
      <c r="G73" s="97"/>
      <c r="H73" s="98"/>
    </row>
    <row r="74" spans="1:8" s="101" customFormat="1" ht="30" customHeight="1">
      <c r="A74" s="103">
        <f>IF(Tabel142[[#This Row],[Capitol]]&lt;&gt;"",COUNTIF($B$12:B74,B74),"")</f>
        <v>18</v>
      </c>
      <c r="B74" s="92" t="s">
        <v>35</v>
      </c>
      <c r="C74" s="107"/>
      <c r="D74" s="105" t="s">
        <v>114</v>
      </c>
      <c r="E74" s="95" t="s">
        <v>87</v>
      </c>
      <c r="F74" s="99">
        <f>SUM(F32:F44)</f>
        <v>957</v>
      </c>
      <c r="G74" s="97"/>
      <c r="H74" s="98"/>
    </row>
    <row r="75" spans="1:8" s="101" customFormat="1" ht="30" customHeight="1">
      <c r="A75" s="103">
        <f>IF(Tabel142[[#This Row],[Capitol]]&lt;&gt;"",COUNTIF($B$12:B75,B75),"")</f>
        <v>19</v>
      </c>
      <c r="B75" s="92" t="s">
        <v>35</v>
      </c>
      <c r="C75" s="107"/>
      <c r="D75" s="105" t="s">
        <v>113</v>
      </c>
      <c r="E75" s="95" t="s">
        <v>87</v>
      </c>
      <c r="F75" s="99">
        <f>SUM(F32:F44)</f>
        <v>957</v>
      </c>
      <c r="G75" s="97"/>
      <c r="H75" s="98"/>
    </row>
    <row r="76" spans="1:8" s="101" customFormat="1" ht="31.5" customHeight="1">
      <c r="A76" s="103">
        <f>IF(Tabel142[[#This Row],[Capitol]]&lt;&gt;"",COUNTIF($B$12:B76,B76),"")</f>
        <v>20</v>
      </c>
      <c r="B76" s="92" t="s">
        <v>35</v>
      </c>
      <c r="C76" s="107"/>
      <c r="D76" s="105" t="s">
        <v>65</v>
      </c>
      <c r="E76" s="95" t="s">
        <v>87</v>
      </c>
      <c r="F76" s="99">
        <f>SUM(F32:F44)</f>
        <v>957</v>
      </c>
      <c r="G76" s="97"/>
      <c r="H76" s="98"/>
    </row>
    <row r="77" spans="1:8" ht="33.75" customHeight="1">
      <c r="A77" s="63">
        <f>IF(Tabel142[[#This Row],[Capitol]]&lt;&gt;"",COUNTIF($B$12:B77,B77),"")</f>
        <v>21</v>
      </c>
      <c r="B77" s="40" t="s">
        <v>35</v>
      </c>
      <c r="C77" s="56"/>
      <c r="D77" s="38" t="s">
        <v>23</v>
      </c>
      <c r="E77" s="24" t="s">
        <v>66</v>
      </c>
      <c r="F77" s="25">
        <v>1</v>
      </c>
      <c r="G77" s="29"/>
      <c r="H77" s="30"/>
    </row>
    <row r="78" spans="1:8" ht="32.25" customHeight="1">
      <c r="A78" s="63">
        <f>IF(Tabel142[[#This Row],[Capitol]]&lt;&gt;"",COUNTIF($B$12:B78,B78),"")</f>
        <v>22</v>
      </c>
      <c r="B78" s="40" t="s">
        <v>35</v>
      </c>
      <c r="C78" s="56"/>
      <c r="D78" s="38" t="s">
        <v>23</v>
      </c>
      <c r="E78" s="24" t="s">
        <v>66</v>
      </c>
      <c r="F78" s="25">
        <v>1</v>
      </c>
      <c r="G78" s="29"/>
      <c r="H78" s="30"/>
    </row>
    <row r="79" spans="1:8">
      <c r="A79" s="22"/>
      <c r="B79" s="22"/>
      <c r="C79" s="29"/>
      <c r="D79" s="31"/>
      <c r="E79" s="24"/>
      <c r="F79" s="25"/>
      <c r="G79" s="29"/>
      <c r="H79" s="30"/>
    </row>
    <row r="80" spans="1:8">
      <c r="A80" s="1"/>
      <c r="B80" s="1"/>
      <c r="D80" s="90" t="s">
        <v>32</v>
      </c>
      <c r="E80" s="2"/>
      <c r="F80" s="23"/>
      <c r="H80" s="3"/>
    </row>
    <row r="81" spans="1:8">
      <c r="A81" s="1"/>
      <c r="B81" s="1"/>
      <c r="D81" s="90"/>
      <c r="E81" s="2"/>
      <c r="F81" s="23"/>
      <c r="H81" s="3"/>
    </row>
    <row r="82" spans="1:8" ht="32.25" customHeight="1">
      <c r="A82" s="1"/>
      <c r="B82" s="1"/>
      <c r="D82" s="45" t="s">
        <v>240</v>
      </c>
      <c r="E82" s="2"/>
      <c r="F82" s="23"/>
      <c r="H82" s="3"/>
    </row>
    <row r="83" spans="1:8" ht="57" customHeight="1">
      <c r="A83" s="1"/>
      <c r="B83" s="1"/>
      <c r="D83" s="45" t="s">
        <v>241</v>
      </c>
      <c r="E83" s="2"/>
      <c r="F83" s="23"/>
      <c r="H83" s="3"/>
    </row>
    <row r="84" spans="1:8" ht="44.25" customHeight="1">
      <c r="A84" s="1"/>
      <c r="B84" s="1"/>
      <c r="D84" s="45" t="s">
        <v>33</v>
      </c>
      <c r="E84" s="2"/>
      <c r="F84" s="23"/>
      <c r="H84" s="3"/>
    </row>
    <row r="85" spans="1:8" ht="54.75" customHeight="1">
      <c r="D85" s="45" t="s">
        <v>34</v>
      </c>
    </row>
    <row r="86" spans="1:8" ht="69" customHeight="1">
      <c r="D86" s="45" t="s">
        <v>242</v>
      </c>
    </row>
    <row r="87" spans="1:8" ht="32.25" customHeight="1">
      <c r="D87" s="45" t="s">
        <v>243</v>
      </c>
    </row>
    <row r="88" spans="1:8" ht="35.25" customHeight="1">
      <c r="D88" s="89" t="s">
        <v>244</v>
      </c>
    </row>
    <row r="89" spans="1:8">
      <c r="D89" s="45"/>
    </row>
    <row r="90" spans="1:8">
      <c r="D90" s="45"/>
    </row>
    <row r="91" spans="1:8">
      <c r="D91" s="45"/>
    </row>
    <row r="96" spans="1:8" s="101" customFormat="1"/>
    <row r="97" spans="1:8" s="101" customFormat="1"/>
    <row r="98" spans="1:8" s="101" customFormat="1">
      <c r="A98" s="102"/>
      <c r="B98" s="102"/>
      <c r="C98" s="102"/>
      <c r="D98" s="102"/>
      <c r="E98" s="102"/>
      <c r="F98" s="102"/>
      <c r="G98" s="102"/>
      <c r="H98" s="102"/>
    </row>
    <row r="99" spans="1:8" s="101" customFormat="1"/>
    <row r="100" spans="1:8" s="101" customFormat="1"/>
    <row r="101" spans="1:8" s="101" customFormat="1"/>
    <row r="102" spans="1:8" s="101" customFormat="1"/>
    <row r="103" spans="1:8" s="101" customFormat="1"/>
    <row r="104" spans="1:8" s="101" customFormat="1"/>
    <row r="111" spans="1:8" s="101" customFormat="1"/>
    <row r="112" spans="1:8"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101" customFormat="1"/>
    <row r="146" s="101" customFormat="1"/>
    <row r="147" s="101" customFormat="1"/>
    <row r="148" s="101" customFormat="1"/>
    <row r="149" s="101" customFormat="1"/>
    <row r="150" s="101" customFormat="1"/>
    <row r="151" s="101" customFormat="1"/>
    <row r="152" s="101" customFormat="1"/>
    <row r="153" s="101" customFormat="1"/>
    <row r="168" s="101" customFormat="1"/>
    <row r="660" ht="126" customHeight="1"/>
    <row r="756" ht="42" customHeight="1"/>
    <row r="969" ht="114" customHeight="1"/>
    <row r="988" spans="1:8" s="28" customFormat="1">
      <c r="A988"/>
      <c r="B988"/>
      <c r="C988"/>
      <c r="D988"/>
      <c r="E988"/>
      <c r="F988"/>
      <c r="G988"/>
      <c r="H988"/>
    </row>
  </sheetData>
  <mergeCells count="1">
    <mergeCell ref="D80:D81"/>
  </mergeCells>
  <pageMargins left="0.23622047244094491" right="0.23622047244094491" top="0.23622047244094491" bottom="0.74803149606299213" header="0.31496062992125984" footer="0.31496062992125984"/>
  <pageSetup paperSize="9" scale="75" fitToHeight="0" orientation="landscape" errors="dash" r:id="rId1"/>
  <ignoredErrors>
    <ignoredError sqref="D4"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9"/>
  <sheetViews>
    <sheetView tabSelected="1" view="pageBreakPreview" zoomScale="70" zoomScaleNormal="100" zoomScaleSheetLayoutView="70" workbookViewId="0">
      <selection activeCell="Q12" sqref="Q12"/>
    </sheetView>
  </sheetViews>
  <sheetFormatPr defaultRowHeight="14.5"/>
  <cols>
    <col min="1" max="2" width="6.7265625" customWidth="1"/>
    <col min="3" max="3" width="17.81640625" customWidth="1"/>
    <col min="4" max="4" width="132.54296875" bestFit="1" customWidth="1"/>
    <col min="5" max="5" width="4.26953125" bestFit="1" customWidth="1"/>
    <col min="6" max="6" width="9.7265625" bestFit="1" customWidth="1"/>
    <col min="7" max="7" width="7" bestFit="1" customWidth="1"/>
    <col min="8" max="8" width="6" bestFit="1" customWidth="1"/>
  </cols>
  <sheetData>
    <row r="1" spans="1:8" ht="15.5">
      <c r="A1" s="14" t="s">
        <v>6</v>
      </c>
      <c r="B1" s="14"/>
      <c r="C1" s="15"/>
      <c r="D1" s="16" t="s">
        <v>24</v>
      </c>
      <c r="E1" s="5"/>
      <c r="F1" s="6"/>
      <c r="G1" s="7"/>
      <c r="H1" s="4"/>
    </row>
    <row r="2" spans="1:8">
      <c r="A2" s="14" t="s">
        <v>7</v>
      </c>
      <c r="B2" s="14"/>
      <c r="C2" s="17"/>
      <c r="D2" s="13" t="s">
        <v>213</v>
      </c>
      <c r="E2" s="9"/>
      <c r="F2" s="10"/>
      <c r="G2" s="10"/>
      <c r="H2" s="8"/>
    </row>
    <row r="3" spans="1:8">
      <c r="A3" s="14" t="s">
        <v>8</v>
      </c>
      <c r="B3" s="14"/>
      <c r="C3" s="17"/>
      <c r="D3" s="18" t="s">
        <v>36</v>
      </c>
      <c r="E3" s="9"/>
      <c r="F3" s="10"/>
      <c r="G3" s="10"/>
      <c r="H3" s="8"/>
    </row>
    <row r="4" spans="1:8">
      <c r="A4" s="14" t="s">
        <v>9</v>
      </c>
      <c r="B4" s="14"/>
      <c r="C4" s="15"/>
      <c r="D4" s="60">
        <f ca="1">TODAY()</f>
        <v>46097</v>
      </c>
      <c r="E4" s="12"/>
      <c r="F4" s="8"/>
      <c r="G4" s="8"/>
      <c r="H4" s="11"/>
    </row>
    <row r="5" spans="1:8">
      <c r="A5" s="14" t="s">
        <v>10</v>
      </c>
      <c r="B5" s="14"/>
      <c r="C5" s="15"/>
      <c r="D5" s="18" t="s">
        <v>21</v>
      </c>
      <c r="E5" s="12"/>
      <c r="F5" s="8"/>
      <c r="G5" s="8"/>
      <c r="H5" s="11"/>
    </row>
    <row r="6" spans="1:8">
      <c r="A6" s="14" t="s">
        <v>3</v>
      </c>
      <c r="B6" s="14"/>
      <c r="C6" s="15"/>
      <c r="D6" s="16" t="s">
        <v>4</v>
      </c>
      <c r="E6" s="12"/>
      <c r="F6" s="8"/>
      <c r="G6" s="8"/>
      <c r="H6" s="11"/>
    </row>
    <row r="7" spans="1:8">
      <c r="A7" s="14" t="s">
        <v>5</v>
      </c>
      <c r="B7" s="14"/>
      <c r="C7" s="15"/>
      <c r="D7" s="18" t="s">
        <v>18</v>
      </c>
      <c r="E7" s="12"/>
      <c r="F7" s="8"/>
      <c r="G7" s="8"/>
      <c r="H7" s="11"/>
    </row>
    <row r="9" spans="1:8" ht="26">
      <c r="A9" s="20" t="s">
        <v>11</v>
      </c>
      <c r="B9" s="20" t="s">
        <v>27</v>
      </c>
      <c r="C9" s="20" t="s">
        <v>14</v>
      </c>
      <c r="D9" s="21" t="s">
        <v>12</v>
      </c>
      <c r="E9" s="21" t="s">
        <v>13</v>
      </c>
      <c r="F9" s="21" t="s">
        <v>15</v>
      </c>
      <c r="G9" s="20" t="s">
        <v>16</v>
      </c>
      <c r="H9" s="20" t="s">
        <v>17</v>
      </c>
    </row>
    <row r="10" spans="1:8">
      <c r="A10" s="49"/>
      <c r="B10" s="49" t="s">
        <v>69</v>
      </c>
      <c r="C10" s="49"/>
      <c r="D10" s="51" t="s">
        <v>214</v>
      </c>
      <c r="E10" s="52"/>
      <c r="F10" s="53"/>
      <c r="G10" s="54"/>
      <c r="H10" s="55"/>
    </row>
    <row r="11" spans="1:8">
      <c r="A11" s="76"/>
      <c r="B11" s="39"/>
      <c r="C11" s="33"/>
      <c r="D11" s="26"/>
      <c r="E11" s="34"/>
      <c r="F11" s="23"/>
      <c r="G11" s="35"/>
      <c r="H11" s="36"/>
    </row>
    <row r="12" spans="1:8" ht="380.25" customHeight="1">
      <c r="A12" s="66">
        <f>IF(Tabel1423[[#This Row],[Capitol]]&lt;&gt;"",COUNTIF($B$12:B12,B12),"")</f>
        <v>1</v>
      </c>
      <c r="B12" s="40" t="s">
        <v>69</v>
      </c>
      <c r="C12" s="67"/>
      <c r="D12" s="77" t="s">
        <v>173</v>
      </c>
      <c r="E12" s="37" t="s">
        <v>19</v>
      </c>
      <c r="F12" s="25">
        <v>1</v>
      </c>
      <c r="G12" s="78"/>
      <c r="H12" s="79"/>
    </row>
    <row r="13" spans="1:8" ht="70.5" customHeight="1">
      <c r="A13" s="66" t="str">
        <f>IF(Tabel1423[[#This Row],[Capitol]]&lt;&gt;"",COUNTIF($B$12:B13,B13),"")</f>
        <v/>
      </c>
      <c r="B13" s="40"/>
      <c r="C13" s="27" t="s">
        <v>163</v>
      </c>
      <c r="D13" s="64" t="s">
        <v>164</v>
      </c>
      <c r="E13" s="37" t="s">
        <v>19</v>
      </c>
      <c r="F13" s="25">
        <v>1</v>
      </c>
      <c r="G13" s="29"/>
      <c r="H13" s="30"/>
    </row>
    <row r="14" spans="1:8" ht="43.5" customHeight="1">
      <c r="A14" s="66" t="str">
        <f>IF(Tabel1423[[#This Row],[Capitol]]&lt;&gt;"",COUNTIF($B$12:B14,B14),"")</f>
        <v/>
      </c>
      <c r="B14" s="40"/>
      <c r="C14" s="27" t="s">
        <v>171</v>
      </c>
      <c r="D14" s="65" t="s">
        <v>156</v>
      </c>
      <c r="E14" s="37" t="s">
        <v>19</v>
      </c>
      <c r="F14" s="25">
        <v>1</v>
      </c>
      <c r="G14" s="29"/>
      <c r="H14" s="30"/>
    </row>
    <row r="15" spans="1:8" ht="47.25" customHeight="1">
      <c r="A15" s="66" t="str">
        <f>IF(Tabel1423[[#This Row],[Capitol]]&lt;&gt;"",COUNTIF($B$12:B15,B15),"")</f>
        <v/>
      </c>
      <c r="B15" s="40"/>
      <c r="C15" s="27" t="s">
        <v>165</v>
      </c>
      <c r="D15" s="65" t="s">
        <v>142</v>
      </c>
      <c r="E15" s="37" t="s">
        <v>19</v>
      </c>
      <c r="F15" s="25">
        <v>1</v>
      </c>
      <c r="G15" s="29"/>
      <c r="H15" s="30"/>
    </row>
    <row r="16" spans="1:8" ht="43.5" customHeight="1">
      <c r="A16" s="66" t="str">
        <f>IF(Tabel1423[[#This Row],[Capitol]]&lt;&gt;"",COUNTIF($B$12:B16,B16),"")</f>
        <v/>
      </c>
      <c r="B16" s="40"/>
      <c r="C16" s="27" t="s">
        <v>170</v>
      </c>
      <c r="D16" s="65" t="s">
        <v>157</v>
      </c>
      <c r="E16" s="37" t="s">
        <v>19</v>
      </c>
      <c r="F16" s="25">
        <v>2</v>
      </c>
      <c r="G16" s="29"/>
      <c r="H16" s="30"/>
    </row>
    <row r="17" spans="1:8" ht="111" customHeight="1">
      <c r="A17" s="66" t="str">
        <f>IF(Tabel1423[[#This Row],[Capitol]]&lt;&gt;"",COUNTIF($B$12:B17,B17),"")</f>
        <v/>
      </c>
      <c r="B17" s="40"/>
      <c r="C17" s="27" t="s">
        <v>169</v>
      </c>
      <c r="D17" s="65" t="s">
        <v>166</v>
      </c>
      <c r="E17" s="37" t="s">
        <v>19</v>
      </c>
      <c r="F17" s="25">
        <v>8</v>
      </c>
      <c r="G17" s="29"/>
      <c r="H17" s="30"/>
    </row>
    <row r="18" spans="1:8" ht="52.5" customHeight="1">
      <c r="A18" s="66" t="str">
        <f>IF(Tabel1423[[#This Row],[Capitol]]&lt;&gt;"",COUNTIF($B$12:B18,B18),"")</f>
        <v/>
      </c>
      <c r="B18" s="40"/>
      <c r="C18" s="27" t="s">
        <v>167</v>
      </c>
      <c r="D18" s="65" t="s">
        <v>172</v>
      </c>
      <c r="E18" s="37" t="s">
        <v>19</v>
      </c>
      <c r="F18" s="25">
        <v>1</v>
      </c>
      <c r="G18" s="29"/>
      <c r="H18" s="30"/>
    </row>
    <row r="19" spans="1:8" ht="55.5" customHeight="1">
      <c r="A19" s="66" t="str">
        <f>IF(Tabel1423[[#This Row],[Capitol]]&lt;&gt;"",COUNTIF($B$12:B19,B19),"")</f>
        <v/>
      </c>
      <c r="B19" s="40"/>
      <c r="C19" s="27" t="s">
        <v>168</v>
      </c>
      <c r="D19" s="65" t="s">
        <v>67</v>
      </c>
      <c r="E19" s="37" t="s">
        <v>19</v>
      </c>
      <c r="F19" s="25">
        <v>3</v>
      </c>
      <c r="G19" s="29"/>
      <c r="H19" s="30"/>
    </row>
    <row r="20" spans="1:8" ht="32.25" customHeight="1">
      <c r="A20" s="66" t="str">
        <f>IF(Tabel1423[[#This Row],[Capitol]]&lt;&gt;"",COUNTIF($B$12:B20,B20),"")</f>
        <v/>
      </c>
      <c r="B20" s="40"/>
      <c r="C20" s="27"/>
      <c r="D20" s="64" t="s">
        <v>82</v>
      </c>
      <c r="E20" s="37" t="s">
        <v>19</v>
      </c>
      <c r="F20" s="25">
        <v>26</v>
      </c>
      <c r="G20" s="29"/>
      <c r="H20" s="30"/>
    </row>
    <row r="21" spans="1:8">
      <c r="A21" s="66" t="str">
        <f>IF(Tabel1423[[#This Row],[Capitol]]&lt;&gt;"",COUNTIF($B$12:B21,B21),"")</f>
        <v/>
      </c>
      <c r="B21" s="40"/>
      <c r="C21" s="27"/>
      <c r="D21" s="64" t="s">
        <v>84</v>
      </c>
      <c r="E21" s="37" t="s">
        <v>68</v>
      </c>
      <c r="F21" s="25">
        <v>26</v>
      </c>
      <c r="G21" s="29"/>
      <c r="H21" s="30"/>
    </row>
    <row r="22" spans="1:8">
      <c r="A22" s="66" t="str">
        <f>IF(Tabel1423[[#This Row],[Capitol]]&lt;&gt;"",COUNTIF($B$12:B22,B22),"")</f>
        <v/>
      </c>
      <c r="B22" s="40"/>
      <c r="C22" s="27"/>
      <c r="D22" s="27"/>
      <c r="E22" s="24"/>
      <c r="F22" s="25"/>
      <c r="G22" s="29"/>
      <c r="H22" s="30"/>
    </row>
    <row r="23" spans="1:8" ht="228.75" customHeight="1">
      <c r="A23" s="66">
        <f>IF(Tabel1423[[#This Row],[Capitol]]&lt;&gt;"",COUNTIF($B$12:B23,B23),"")</f>
        <v>2</v>
      </c>
      <c r="B23" s="40" t="s">
        <v>69</v>
      </c>
      <c r="C23" s="27"/>
      <c r="D23" s="64" t="s">
        <v>191</v>
      </c>
      <c r="E23" s="37" t="s">
        <v>19</v>
      </c>
      <c r="F23" s="25">
        <v>1</v>
      </c>
      <c r="G23" s="35"/>
      <c r="H23" s="36"/>
    </row>
    <row r="24" spans="1:8" ht="74.25" customHeight="1">
      <c r="A24" s="66" t="str">
        <f>IF(Tabel1423[[#This Row],[Capitol]]&lt;&gt;"",COUNTIF($B$12:B24,B24),"")</f>
        <v/>
      </c>
      <c r="B24" s="63"/>
      <c r="C24" s="27" t="s">
        <v>190</v>
      </c>
      <c r="D24" s="64" t="s">
        <v>192</v>
      </c>
      <c r="E24" s="37" t="s">
        <v>19</v>
      </c>
      <c r="F24" s="25">
        <v>1</v>
      </c>
      <c r="G24" s="35"/>
      <c r="H24" s="36"/>
    </row>
    <row r="25" spans="1:8">
      <c r="A25" s="66" t="str">
        <f>IF(Tabel1423[[#This Row],[Capitol]]&lt;&gt;"",COUNTIF($B$12:B25,B25),"")</f>
        <v/>
      </c>
      <c r="B25" s="39"/>
      <c r="C25" s="33"/>
      <c r="D25" s="64" t="s">
        <v>76</v>
      </c>
      <c r="E25" s="37" t="s">
        <v>19</v>
      </c>
      <c r="F25" s="25">
        <v>3</v>
      </c>
      <c r="G25" s="35"/>
      <c r="H25" s="36"/>
    </row>
    <row r="26" spans="1:8">
      <c r="A26" s="66" t="str">
        <f>IF(Tabel1423[[#This Row],[Capitol]]&lt;&gt;"",COUNTIF($B$12:B26,B26),"")</f>
        <v/>
      </c>
      <c r="B26" s="39"/>
      <c r="C26" s="33"/>
      <c r="D26" s="64" t="s">
        <v>85</v>
      </c>
      <c r="E26" s="37" t="s">
        <v>68</v>
      </c>
      <c r="F26" s="25">
        <v>4.5999999999999996</v>
      </c>
      <c r="G26" s="35"/>
      <c r="H26" s="36"/>
    </row>
    <row r="27" spans="1:8">
      <c r="A27" s="66" t="str">
        <f>IF(Tabel1423[[#This Row],[Capitol]]&lt;&gt;"",COUNTIF($B$12:B27,B27),"")</f>
        <v/>
      </c>
      <c r="B27" s="39"/>
      <c r="C27" s="33"/>
      <c r="D27" s="26"/>
      <c r="E27" s="34"/>
      <c r="F27" s="23"/>
      <c r="G27" s="35"/>
      <c r="H27" s="36"/>
    </row>
    <row r="28" spans="1:8" ht="379.5" customHeight="1">
      <c r="A28" s="66">
        <f>IF(Tabel1423[[#This Row],[Capitol]]&lt;&gt;"",COUNTIF($B$12:B28,B28),"")</f>
        <v>3</v>
      </c>
      <c r="B28" s="40" t="s">
        <v>69</v>
      </c>
      <c r="C28" s="67"/>
      <c r="D28" s="77" t="s">
        <v>174</v>
      </c>
      <c r="E28" s="37" t="s">
        <v>19</v>
      </c>
      <c r="F28" s="25">
        <v>1</v>
      </c>
      <c r="G28" s="78"/>
      <c r="H28" s="79"/>
    </row>
    <row r="29" spans="1:8" ht="75" customHeight="1">
      <c r="A29" s="66" t="str">
        <f>IF(Tabel1423[[#This Row],[Capitol]]&lt;&gt;"",COUNTIF($B$12:B29,B29),"")</f>
        <v/>
      </c>
      <c r="B29" s="40"/>
      <c r="C29" s="27" t="s">
        <v>150</v>
      </c>
      <c r="D29" s="64" t="s">
        <v>151</v>
      </c>
      <c r="E29" s="37" t="s">
        <v>19</v>
      </c>
      <c r="F29" s="25">
        <v>1</v>
      </c>
      <c r="G29" s="29"/>
      <c r="H29" s="30"/>
    </row>
    <row r="30" spans="1:8" ht="45.75" customHeight="1">
      <c r="A30" s="66" t="str">
        <f>IF(Tabel1423[[#This Row],[Capitol]]&lt;&gt;"",COUNTIF($B$12:B30,B30),"")</f>
        <v/>
      </c>
      <c r="B30" s="40"/>
      <c r="C30" s="27" t="s">
        <v>155</v>
      </c>
      <c r="D30" s="65" t="s">
        <v>156</v>
      </c>
      <c r="E30" s="37" t="s">
        <v>19</v>
      </c>
      <c r="F30" s="25">
        <v>1</v>
      </c>
      <c r="G30" s="29"/>
      <c r="H30" s="30"/>
    </row>
    <row r="31" spans="1:8" ht="52">
      <c r="A31" s="66" t="str">
        <f>IF(Tabel1423[[#This Row],[Capitol]]&lt;&gt;"",COUNTIF($B$12:B31,B31),"")</f>
        <v/>
      </c>
      <c r="B31" s="40"/>
      <c r="C31" s="27" t="s">
        <v>154</v>
      </c>
      <c r="D31" s="65" t="s">
        <v>142</v>
      </c>
      <c r="E31" s="37" t="s">
        <v>19</v>
      </c>
      <c r="F31" s="25">
        <v>4</v>
      </c>
      <c r="G31" s="29"/>
      <c r="H31" s="30"/>
    </row>
    <row r="32" spans="1:8" ht="65">
      <c r="A32" s="66" t="str">
        <f>IF(Tabel1423[[#This Row],[Capitol]]&lt;&gt;"",COUNTIF($B$12:B32,B32),"")</f>
        <v/>
      </c>
      <c r="B32" s="40"/>
      <c r="C32" s="27" t="s">
        <v>153</v>
      </c>
      <c r="D32" s="65" t="s">
        <v>157</v>
      </c>
      <c r="E32" s="37" t="s">
        <v>19</v>
      </c>
      <c r="F32" s="25">
        <v>5</v>
      </c>
      <c r="G32" s="29"/>
      <c r="H32" s="30"/>
    </row>
    <row r="33" spans="1:8" ht="47.25" customHeight="1">
      <c r="A33" s="66" t="str">
        <f>IF(Tabel1423[[#This Row],[Capitol]]&lt;&gt;"",COUNTIF($B$12:B33,B33),"")</f>
        <v/>
      </c>
      <c r="B33" s="40"/>
      <c r="C33" s="27" t="s">
        <v>152</v>
      </c>
      <c r="D33" s="65" t="s">
        <v>67</v>
      </c>
      <c r="E33" s="37" t="s">
        <v>19</v>
      </c>
      <c r="F33" s="25">
        <v>1</v>
      </c>
      <c r="G33" s="29"/>
      <c r="H33" s="30"/>
    </row>
    <row r="34" spans="1:8" ht="26">
      <c r="A34" s="66" t="str">
        <f>IF(Tabel1423[[#This Row],[Capitol]]&lt;&gt;"",COUNTIF($B$12:B34,B34),"")</f>
        <v/>
      </c>
      <c r="B34" s="40"/>
      <c r="C34" s="27"/>
      <c r="D34" s="64" t="s">
        <v>82</v>
      </c>
      <c r="E34" s="37" t="s">
        <v>19</v>
      </c>
      <c r="F34" s="25">
        <v>18</v>
      </c>
      <c r="G34" s="29"/>
      <c r="H34" s="30"/>
    </row>
    <row r="35" spans="1:8">
      <c r="A35" s="66" t="str">
        <f>IF(Tabel1423[[#This Row],[Capitol]]&lt;&gt;"",COUNTIF($B$12:B35,B35),"")</f>
        <v/>
      </c>
      <c r="B35" s="40"/>
      <c r="C35" s="27"/>
      <c r="D35" s="64" t="s">
        <v>84</v>
      </c>
      <c r="E35" s="37" t="s">
        <v>68</v>
      </c>
      <c r="F35" s="25">
        <v>18</v>
      </c>
      <c r="G35" s="29"/>
      <c r="H35" s="30"/>
    </row>
    <row r="36" spans="1:8">
      <c r="A36" s="66" t="str">
        <f>IF(Tabel1423[[#This Row],[Capitol]]&lt;&gt;"",COUNTIF($B$12:B36,B36),"")</f>
        <v/>
      </c>
      <c r="B36" s="40"/>
      <c r="C36" s="27"/>
      <c r="D36" s="27"/>
      <c r="E36" s="24"/>
      <c r="F36" s="25"/>
      <c r="G36" s="29"/>
      <c r="H36" s="30"/>
    </row>
    <row r="37" spans="1:8" ht="297" customHeight="1">
      <c r="A37" s="66">
        <f>IF(Tabel1423[[#This Row],[Capitol]]&lt;&gt;"",COUNTIF($B$12:B37,B37),"")</f>
        <v>4</v>
      </c>
      <c r="B37" s="40" t="s">
        <v>69</v>
      </c>
      <c r="C37" s="27" t="s">
        <v>124</v>
      </c>
      <c r="D37" s="64" t="s">
        <v>132</v>
      </c>
      <c r="E37" s="37" t="s">
        <v>19</v>
      </c>
      <c r="F37" s="84">
        <v>13</v>
      </c>
      <c r="G37" s="29"/>
      <c r="H37" s="30"/>
    </row>
    <row r="38" spans="1:8" ht="66" customHeight="1">
      <c r="A38" s="66" t="str">
        <f>IF(Tabel1423[[#This Row],[Capitol]]&lt;&gt;"",COUNTIF($B$12:B38,B38),"")</f>
        <v/>
      </c>
      <c r="B38" s="40"/>
      <c r="C38" s="27" t="s">
        <v>158</v>
      </c>
      <c r="D38" s="64" t="s">
        <v>229</v>
      </c>
      <c r="E38" s="37" t="s">
        <v>2</v>
      </c>
      <c r="F38" s="84">
        <v>1</v>
      </c>
      <c r="G38" s="29"/>
      <c r="H38" s="30"/>
    </row>
    <row r="39" spans="1:8" ht="48.75" customHeight="1">
      <c r="A39" s="66" t="str">
        <f>IF(Tabel1423[[#This Row],[Capitol]]&lt;&gt;"",COUNTIF($B$12:B39,B39),"")</f>
        <v/>
      </c>
      <c r="B39" s="40"/>
      <c r="C39" s="27" t="s">
        <v>159</v>
      </c>
      <c r="D39" s="64" t="s">
        <v>228</v>
      </c>
      <c r="E39" s="37" t="s">
        <v>19</v>
      </c>
      <c r="F39" s="25">
        <v>1</v>
      </c>
      <c r="G39" s="29"/>
      <c r="H39" s="30"/>
    </row>
    <row r="40" spans="1:8">
      <c r="A40" s="66" t="str">
        <f>IF(Tabel1423[[#This Row],[Capitol]]&lt;&gt;"",COUNTIF($B$12:B40,B40),"")</f>
        <v/>
      </c>
      <c r="B40" s="40"/>
      <c r="C40" s="27"/>
      <c r="D40" s="64" t="s">
        <v>84</v>
      </c>
      <c r="E40" s="37" t="s">
        <v>68</v>
      </c>
      <c r="F40" s="25">
        <v>2</v>
      </c>
      <c r="G40" s="29"/>
      <c r="H40" s="30"/>
    </row>
    <row r="41" spans="1:8">
      <c r="A41" s="66" t="str">
        <f>IF(Tabel1423[[#This Row],[Capitol]]&lt;&gt;"",COUNTIF($B$12:B41,B41),"")</f>
        <v/>
      </c>
      <c r="B41" s="40"/>
      <c r="C41" s="27"/>
      <c r="D41" s="27"/>
      <c r="E41" s="24"/>
      <c r="F41" s="25"/>
      <c r="G41" s="29"/>
      <c r="H41" s="30"/>
    </row>
    <row r="42" spans="1:8" ht="300.75" customHeight="1">
      <c r="A42" s="66">
        <f>IF(Tabel1423[[#This Row],[Capitol]]&lt;&gt;"",COUNTIF($B$12:B42,B42),"")</f>
        <v>5</v>
      </c>
      <c r="B42" s="40" t="s">
        <v>69</v>
      </c>
      <c r="C42" s="27" t="s">
        <v>124</v>
      </c>
      <c r="D42" s="64" t="s">
        <v>133</v>
      </c>
      <c r="E42" s="37" t="s">
        <v>19</v>
      </c>
      <c r="F42" s="84">
        <v>1</v>
      </c>
      <c r="G42" s="29"/>
      <c r="H42" s="30"/>
    </row>
    <row r="43" spans="1:8" ht="73.5" customHeight="1">
      <c r="A43" s="66" t="str">
        <f>IF(Tabel1423[[#This Row],[Capitol]]&lt;&gt;"",COUNTIF($B$12:B43,B43),"")</f>
        <v/>
      </c>
      <c r="B43" s="40"/>
      <c r="C43" s="27" t="s">
        <v>161</v>
      </c>
      <c r="D43" s="64" t="s">
        <v>160</v>
      </c>
      <c r="E43" s="37" t="s">
        <v>2</v>
      </c>
      <c r="F43" s="84">
        <v>1</v>
      </c>
      <c r="G43" s="29"/>
      <c r="H43" s="30"/>
    </row>
    <row r="44" spans="1:8" ht="48.75" customHeight="1">
      <c r="A44" s="66" t="str">
        <f>IF(Tabel1423[[#This Row],[Capitol]]&lt;&gt;"",COUNTIF($B$12:B44,B44),"")</f>
        <v/>
      </c>
      <c r="B44" s="40"/>
      <c r="C44" s="27" t="s">
        <v>162</v>
      </c>
      <c r="D44" s="64" t="s">
        <v>228</v>
      </c>
      <c r="E44" s="37" t="s">
        <v>19</v>
      </c>
      <c r="F44" s="25">
        <v>1</v>
      </c>
      <c r="G44" s="29"/>
      <c r="H44" s="30"/>
    </row>
    <row r="45" spans="1:8">
      <c r="A45" s="66" t="str">
        <f>IF(Tabel1423[[#This Row],[Capitol]]&lt;&gt;"",COUNTIF($B$12:B45,B45),"")</f>
        <v/>
      </c>
      <c r="B45" s="40"/>
      <c r="C45" s="27"/>
      <c r="D45" s="64" t="s">
        <v>84</v>
      </c>
      <c r="E45" s="37" t="s">
        <v>68</v>
      </c>
      <c r="F45" s="25">
        <v>2</v>
      </c>
      <c r="G45" s="29"/>
      <c r="H45" s="30"/>
    </row>
    <row r="46" spans="1:8">
      <c r="A46" s="66" t="str">
        <f>IF(Tabel1423[[#This Row],[Capitol]]&lt;&gt;"",COUNTIF($B$12:B46,B46),"")</f>
        <v/>
      </c>
      <c r="B46" s="40"/>
      <c r="C46" s="27"/>
      <c r="D46" s="64"/>
      <c r="E46" s="37"/>
      <c r="F46" s="25"/>
      <c r="G46" s="29"/>
      <c r="H46" s="30"/>
    </row>
    <row r="47" spans="1:8" ht="290.25" customHeight="1">
      <c r="A47" s="66">
        <f>IF(Tabel1423[[#This Row],[Capitol]]&lt;&gt;"",COUNTIF($B$12:B47,B47),"")</f>
        <v>6</v>
      </c>
      <c r="B47" s="40" t="s">
        <v>69</v>
      </c>
      <c r="C47" s="27" t="s">
        <v>124</v>
      </c>
      <c r="D47" s="77" t="s">
        <v>234</v>
      </c>
      <c r="E47" s="37" t="s">
        <v>19</v>
      </c>
      <c r="F47" s="84">
        <v>1</v>
      </c>
      <c r="G47" s="29"/>
      <c r="H47" s="30"/>
    </row>
    <row r="48" spans="1:8" ht="78.75" customHeight="1">
      <c r="A48" s="66" t="str">
        <f>IF(Tabel1423[[#This Row],[Capitol]]&lt;&gt;"",COUNTIF($B$12:B48,B48),"")</f>
        <v/>
      </c>
      <c r="B48" s="40"/>
      <c r="C48" s="27" t="s">
        <v>232</v>
      </c>
      <c r="D48" s="64" t="s">
        <v>235</v>
      </c>
      <c r="E48" s="37" t="s">
        <v>2</v>
      </c>
      <c r="F48" s="84">
        <v>1</v>
      </c>
      <c r="G48" s="29"/>
      <c r="H48" s="30"/>
    </row>
    <row r="49" spans="1:8" ht="50.25" customHeight="1">
      <c r="A49" s="66" t="str">
        <f>IF(Tabel1423[[#This Row],[Capitol]]&lt;&gt;"",COUNTIF($B$12:B49,B49),"")</f>
        <v/>
      </c>
      <c r="B49" s="40"/>
      <c r="C49" s="27" t="s">
        <v>233</v>
      </c>
      <c r="D49" s="64" t="s">
        <v>236</v>
      </c>
      <c r="E49" s="37" t="s">
        <v>19</v>
      </c>
      <c r="F49" s="25">
        <v>2</v>
      </c>
      <c r="G49" s="29"/>
      <c r="H49" s="30"/>
    </row>
    <row r="50" spans="1:8">
      <c r="A50" s="66" t="str">
        <f>IF(Tabel1423[[#This Row],[Capitol]]&lt;&gt;"",COUNTIF($B$12:B50,B50),"")</f>
        <v/>
      </c>
      <c r="B50" s="40"/>
      <c r="C50" s="27"/>
      <c r="D50" s="64" t="s">
        <v>84</v>
      </c>
      <c r="E50" s="37" t="s">
        <v>68</v>
      </c>
      <c r="F50" s="25">
        <v>5.4</v>
      </c>
      <c r="G50" s="29"/>
      <c r="H50" s="30"/>
    </row>
    <row r="51" spans="1:8">
      <c r="A51" s="66" t="str">
        <f>IF(Tabel1423[[#This Row],[Capitol]]&lt;&gt;"",COUNTIF($B$12:B51,B51),"")</f>
        <v/>
      </c>
      <c r="B51" s="40"/>
      <c r="C51" s="27"/>
      <c r="D51" s="64"/>
      <c r="E51" s="37"/>
      <c r="F51" s="25"/>
      <c r="G51" s="29"/>
      <c r="H51" s="30"/>
    </row>
    <row r="52" spans="1:8" ht="319.5" customHeight="1">
      <c r="A52" s="66">
        <f>IF(Tabel1423[[#This Row],[Capitol]]&lt;&gt;"",COUNTIF($B$12:B52,B52),"")</f>
        <v>7</v>
      </c>
      <c r="B52" s="40" t="s">
        <v>69</v>
      </c>
      <c r="C52" s="67"/>
      <c r="D52" s="77" t="s">
        <v>175</v>
      </c>
      <c r="E52" s="37" t="s">
        <v>19</v>
      </c>
      <c r="F52" s="25">
        <v>1</v>
      </c>
      <c r="G52" s="78"/>
      <c r="H52" s="79"/>
    </row>
    <row r="53" spans="1:8" ht="77.25" customHeight="1">
      <c r="A53" s="66" t="str">
        <f>IF(Tabel1423[[#This Row],[Capitol]]&lt;&gt;"",COUNTIF($B$12:B53,B53),"")</f>
        <v/>
      </c>
      <c r="B53" s="40"/>
      <c r="C53" s="27" t="s">
        <v>138</v>
      </c>
      <c r="D53" s="64" t="s">
        <v>116</v>
      </c>
      <c r="E53" s="37" t="s">
        <v>19</v>
      </c>
      <c r="F53" s="25">
        <v>1</v>
      </c>
      <c r="G53" s="29"/>
      <c r="H53" s="30"/>
    </row>
    <row r="54" spans="1:8" ht="74.25" customHeight="1">
      <c r="A54" s="66" t="str">
        <f>IF(Tabel1423[[#This Row],[Capitol]]&lt;&gt;"",COUNTIF($B$12:B54,B54),"")</f>
        <v/>
      </c>
      <c r="B54" s="40"/>
      <c r="C54" s="27" t="s">
        <v>219</v>
      </c>
      <c r="D54" s="65" t="s">
        <v>118</v>
      </c>
      <c r="E54" s="37" t="s">
        <v>19</v>
      </c>
      <c r="F54" s="25">
        <v>5</v>
      </c>
      <c r="G54" s="29"/>
      <c r="H54" s="30"/>
    </row>
    <row r="55" spans="1:8" ht="50.25" customHeight="1">
      <c r="A55" s="66" t="str">
        <f>IF(Tabel1423[[#This Row],[Capitol]]&lt;&gt;"",COUNTIF($B$12:B55,B55),"")</f>
        <v/>
      </c>
      <c r="B55" s="40"/>
      <c r="C55" s="27" t="s">
        <v>139</v>
      </c>
      <c r="D55" s="65" t="s">
        <v>67</v>
      </c>
      <c r="E55" s="37" t="s">
        <v>19</v>
      </c>
      <c r="F55" s="25">
        <v>3</v>
      </c>
      <c r="G55" s="29"/>
      <c r="H55" s="30"/>
    </row>
    <row r="56" spans="1:8" ht="26">
      <c r="A56" s="66" t="str">
        <f>IF(Tabel1423[[#This Row],[Capitol]]&lt;&gt;"",COUNTIF($B$12:B56,B56),"")</f>
        <v/>
      </c>
      <c r="B56" s="40"/>
      <c r="C56" s="27"/>
      <c r="D56" s="64" t="s">
        <v>82</v>
      </c>
      <c r="E56" s="37" t="s">
        <v>19</v>
      </c>
      <c r="F56" s="25">
        <v>14</v>
      </c>
      <c r="G56" s="29"/>
      <c r="H56" s="30"/>
    </row>
    <row r="57" spans="1:8">
      <c r="A57" s="66" t="str">
        <f>IF(Tabel1423[[#This Row],[Capitol]]&lt;&gt;"",COUNTIF($B$12:B57,B57),"")</f>
        <v/>
      </c>
      <c r="B57" s="40"/>
      <c r="C57" s="27"/>
      <c r="D57" s="64" t="s">
        <v>84</v>
      </c>
      <c r="E57" s="37" t="s">
        <v>68</v>
      </c>
      <c r="F57" s="25">
        <v>16</v>
      </c>
      <c r="G57" s="29"/>
      <c r="H57" s="30"/>
    </row>
    <row r="58" spans="1:8">
      <c r="A58" s="66" t="str">
        <f>IF(Tabel1423[[#This Row],[Capitol]]&lt;&gt;"",COUNTIF($B$12:B58,B58),"")</f>
        <v/>
      </c>
      <c r="B58" s="39"/>
      <c r="C58" s="33"/>
      <c r="D58" s="26"/>
      <c r="E58" s="34"/>
      <c r="F58" s="23"/>
      <c r="G58" s="35"/>
      <c r="H58" s="36"/>
    </row>
    <row r="59" spans="1:8" ht="315.75" customHeight="1">
      <c r="A59" s="66">
        <f>IF(Tabel1423[[#This Row],[Capitol]]&lt;&gt;"",COUNTIF($B$12:B59,B59),"")</f>
        <v>8</v>
      </c>
      <c r="B59" s="40" t="s">
        <v>69</v>
      </c>
      <c r="C59" s="67"/>
      <c r="D59" s="77" t="s">
        <v>175</v>
      </c>
      <c r="E59" s="37" t="s">
        <v>19</v>
      </c>
      <c r="F59" s="25">
        <v>1</v>
      </c>
      <c r="G59" s="78"/>
      <c r="H59" s="79"/>
    </row>
    <row r="60" spans="1:8" ht="75.75" customHeight="1">
      <c r="A60" s="66" t="str">
        <f>IF(Tabel1423[[#This Row],[Capitol]]&lt;&gt;"",COUNTIF($B$12:B60,B60),"")</f>
        <v/>
      </c>
      <c r="B60" s="40"/>
      <c r="C60" s="27" t="s">
        <v>140</v>
      </c>
      <c r="D60" s="64" t="s">
        <v>225</v>
      </c>
      <c r="E60" s="37" t="s">
        <v>19</v>
      </c>
      <c r="F60" s="25">
        <v>1</v>
      </c>
      <c r="G60" s="29"/>
      <c r="H60" s="30"/>
    </row>
    <row r="61" spans="1:8" ht="97.5" customHeight="1">
      <c r="A61" s="66" t="str">
        <f>IF(Tabel1423[[#This Row],[Capitol]]&lt;&gt;"",COUNTIF($B$12:B61,B61),"")</f>
        <v/>
      </c>
      <c r="B61" s="40"/>
      <c r="C61" s="27" t="s">
        <v>221</v>
      </c>
      <c r="D61" s="65" t="s">
        <v>222</v>
      </c>
      <c r="E61" s="37" t="s">
        <v>19</v>
      </c>
      <c r="F61" s="25">
        <v>6</v>
      </c>
      <c r="G61" s="29"/>
      <c r="H61" s="30"/>
    </row>
    <row r="62" spans="1:8" ht="48.75" customHeight="1">
      <c r="A62" s="66" t="str">
        <f>IF(Tabel1423[[#This Row],[Capitol]]&lt;&gt;"",COUNTIF($B$12:B62,B62),"")</f>
        <v/>
      </c>
      <c r="B62" s="40"/>
      <c r="C62" s="27" t="s">
        <v>143</v>
      </c>
      <c r="D62" s="65" t="s">
        <v>223</v>
      </c>
      <c r="E62" s="37" t="s">
        <v>19</v>
      </c>
      <c r="F62" s="25">
        <v>2</v>
      </c>
      <c r="G62" s="29"/>
      <c r="H62" s="30"/>
    </row>
    <row r="63" spans="1:8" ht="49.5" customHeight="1">
      <c r="A63" s="66" t="str">
        <f>IF(Tabel1423[[#This Row],[Capitol]]&lt;&gt;"",COUNTIF($B$12:B63,B63),"")</f>
        <v/>
      </c>
      <c r="B63" s="40"/>
      <c r="C63" s="27" t="s">
        <v>141</v>
      </c>
      <c r="D63" s="65" t="s">
        <v>224</v>
      </c>
      <c r="E63" s="37" t="s">
        <v>19</v>
      </c>
      <c r="F63" s="25">
        <v>1</v>
      </c>
      <c r="G63" s="29"/>
      <c r="H63" s="30"/>
    </row>
    <row r="64" spans="1:8" ht="26">
      <c r="A64" s="66" t="str">
        <f>IF(Tabel1423[[#This Row],[Capitol]]&lt;&gt;"",COUNTIF($B$12:B64,B64),"")</f>
        <v/>
      </c>
      <c r="B64" s="40"/>
      <c r="C64" s="27"/>
      <c r="D64" s="64" t="s">
        <v>82</v>
      </c>
      <c r="E64" s="37" t="s">
        <v>19</v>
      </c>
      <c r="F64" s="25">
        <v>16</v>
      </c>
      <c r="G64" s="29"/>
      <c r="H64" s="30"/>
    </row>
    <row r="65" spans="1:8">
      <c r="A65" s="66" t="str">
        <f>IF(Tabel1423[[#This Row],[Capitol]]&lt;&gt;"",COUNTIF($B$12:B65,B65),"")</f>
        <v/>
      </c>
      <c r="B65" s="40"/>
      <c r="C65" s="27"/>
      <c r="D65" s="64" t="s">
        <v>84</v>
      </c>
      <c r="E65" s="37" t="s">
        <v>68</v>
      </c>
      <c r="F65" s="25">
        <v>17</v>
      </c>
      <c r="G65" s="29"/>
      <c r="H65" s="30"/>
    </row>
    <row r="66" spans="1:8">
      <c r="A66" s="66" t="str">
        <f>IF(Tabel1423[[#This Row],[Capitol]]&lt;&gt;"",COUNTIF($B$12:B66,B66),"")</f>
        <v/>
      </c>
      <c r="B66" s="40"/>
      <c r="C66" s="27"/>
      <c r="D66" s="27"/>
      <c r="E66" s="24"/>
      <c r="F66" s="25"/>
      <c r="G66" s="29"/>
      <c r="H66" s="30"/>
    </row>
    <row r="67" spans="1:8" s="101" customFormat="1" ht="298.5" customHeight="1">
      <c r="A67" s="91">
        <f>IF(Tabel1423[[#This Row],[Capitol]]&lt;&gt;"",COUNTIF($B$12:B67,B67),"")</f>
        <v>9</v>
      </c>
      <c r="B67" s="92" t="s">
        <v>69</v>
      </c>
      <c r="C67" s="93" t="s">
        <v>124</v>
      </c>
      <c r="D67" s="94" t="s">
        <v>132</v>
      </c>
      <c r="E67" s="95" t="s">
        <v>19</v>
      </c>
      <c r="F67" s="96">
        <v>0</v>
      </c>
      <c r="G67" s="97"/>
      <c r="H67" s="98"/>
    </row>
    <row r="68" spans="1:8" s="101" customFormat="1" ht="74.25" customHeight="1">
      <c r="A68" s="91" t="str">
        <f>IF(Tabel1423[[#This Row],[Capitol]]&lt;&gt;"",COUNTIF($B$12:B68,B68),"")</f>
        <v/>
      </c>
      <c r="B68" s="92"/>
      <c r="C68" s="93" t="s">
        <v>125</v>
      </c>
      <c r="D68" s="94" t="s">
        <v>128</v>
      </c>
      <c r="E68" s="95" t="s">
        <v>2</v>
      </c>
      <c r="F68" s="96">
        <v>0</v>
      </c>
      <c r="G68" s="97"/>
      <c r="H68" s="98"/>
    </row>
    <row r="69" spans="1:8" s="101" customFormat="1" ht="79.5" customHeight="1">
      <c r="A69" s="91" t="str">
        <f>IF(Tabel1423[[#This Row],[Capitol]]&lt;&gt;"",COUNTIF($B$12:B69,B69),"")</f>
        <v/>
      </c>
      <c r="B69" s="92"/>
      <c r="C69" s="93" t="s">
        <v>130</v>
      </c>
      <c r="D69" s="94" t="s">
        <v>220</v>
      </c>
      <c r="E69" s="95" t="s">
        <v>19</v>
      </c>
      <c r="F69" s="99">
        <v>0</v>
      </c>
      <c r="G69" s="97"/>
      <c r="H69" s="98"/>
    </row>
    <row r="70" spans="1:8" s="101" customFormat="1">
      <c r="A70" s="91" t="str">
        <f>IF(Tabel1423[[#This Row],[Capitol]]&lt;&gt;"",COUNTIF($B$12:B70,B70),"")</f>
        <v/>
      </c>
      <c r="B70" s="92"/>
      <c r="C70" s="93"/>
      <c r="D70" s="94" t="s">
        <v>84</v>
      </c>
      <c r="E70" s="95" t="s">
        <v>68</v>
      </c>
      <c r="F70" s="99">
        <v>0</v>
      </c>
      <c r="G70" s="97"/>
      <c r="H70" s="98"/>
    </row>
    <row r="71" spans="1:8" s="101" customFormat="1">
      <c r="A71" s="91" t="str">
        <f>IF(Tabel1423[[#This Row],[Capitol]]&lt;&gt;"",COUNTIF($B$12:B71,B71),"")</f>
        <v/>
      </c>
      <c r="B71" s="92"/>
      <c r="C71" s="93"/>
      <c r="D71" s="94"/>
      <c r="E71" s="95"/>
      <c r="F71" s="99"/>
      <c r="G71" s="97"/>
      <c r="H71" s="98"/>
    </row>
    <row r="72" spans="1:8" s="101" customFormat="1" ht="303.75" customHeight="1">
      <c r="A72" s="91">
        <f>IF(Tabel1423[[#This Row],[Capitol]]&lt;&gt;"",COUNTIF($B$12:B72,B72),"")</f>
        <v>10</v>
      </c>
      <c r="B72" s="92" t="s">
        <v>69</v>
      </c>
      <c r="C72" s="93" t="s">
        <v>124</v>
      </c>
      <c r="D72" s="94" t="s">
        <v>133</v>
      </c>
      <c r="E72" s="95" t="s">
        <v>19</v>
      </c>
      <c r="F72" s="96">
        <v>0</v>
      </c>
      <c r="G72" s="97"/>
      <c r="H72" s="98"/>
    </row>
    <row r="73" spans="1:8" s="101" customFormat="1" ht="65">
      <c r="A73" s="91" t="str">
        <f>IF(Tabel1423[[#This Row],[Capitol]]&lt;&gt;"",COUNTIF($B$12:B73,B73),"")</f>
        <v/>
      </c>
      <c r="B73" s="92"/>
      <c r="C73" s="93" t="s">
        <v>148</v>
      </c>
      <c r="D73" s="94" t="s">
        <v>128</v>
      </c>
      <c r="E73" s="95" t="s">
        <v>2</v>
      </c>
      <c r="F73" s="96">
        <v>0</v>
      </c>
      <c r="G73" s="97"/>
      <c r="H73" s="98"/>
    </row>
    <row r="74" spans="1:8" s="101" customFormat="1" ht="55.5" customHeight="1">
      <c r="A74" s="91" t="str">
        <f>IF(Tabel1423[[#This Row],[Capitol]]&lt;&gt;"",COUNTIF($B$12:B74,B74),"")</f>
        <v/>
      </c>
      <c r="B74" s="92"/>
      <c r="C74" s="93" t="s">
        <v>147</v>
      </c>
      <c r="D74" s="100" t="s">
        <v>226</v>
      </c>
      <c r="E74" s="95" t="s">
        <v>19</v>
      </c>
      <c r="F74" s="99">
        <v>0</v>
      </c>
      <c r="G74" s="97"/>
      <c r="H74" s="98"/>
    </row>
    <row r="75" spans="1:8" s="101" customFormat="1">
      <c r="A75" s="91" t="str">
        <f>IF(Tabel1423[[#This Row],[Capitol]]&lt;&gt;"",COUNTIF($B$12:B75,B75),"")</f>
        <v/>
      </c>
      <c r="B75" s="92"/>
      <c r="C75" s="93"/>
      <c r="D75" s="94" t="s">
        <v>84</v>
      </c>
      <c r="E75" s="95" t="s">
        <v>68</v>
      </c>
      <c r="F75" s="99">
        <v>0</v>
      </c>
      <c r="G75" s="97"/>
      <c r="H75" s="98"/>
    </row>
    <row r="76" spans="1:8" s="101" customFormat="1">
      <c r="A76" s="91" t="str">
        <f>IF(Tabel1423[[#This Row],[Capitol]]&lt;&gt;"",COUNTIF($B$12:B76,B76),"")</f>
        <v/>
      </c>
      <c r="B76" s="92"/>
      <c r="C76" s="93"/>
      <c r="D76" s="94"/>
      <c r="E76" s="95"/>
      <c r="F76" s="99"/>
      <c r="G76" s="97"/>
      <c r="H76" s="98"/>
    </row>
    <row r="77" spans="1:8" ht="303.75" customHeight="1">
      <c r="A77" s="66">
        <f>IF(Tabel1423[[#This Row],[Capitol]]&lt;&gt;"",COUNTIF($B$12:B77,B77),"")</f>
        <v>11</v>
      </c>
      <c r="B77" s="40" t="s">
        <v>69</v>
      </c>
      <c r="C77" s="27" t="s">
        <v>124</v>
      </c>
      <c r="D77" s="64" t="s">
        <v>145</v>
      </c>
      <c r="E77" s="37" t="s">
        <v>19</v>
      </c>
      <c r="F77" s="84">
        <v>1</v>
      </c>
      <c r="G77" s="29"/>
      <c r="H77" s="30"/>
    </row>
    <row r="78" spans="1:8" ht="64.5" customHeight="1">
      <c r="A78" s="66" t="str">
        <f>IF(Tabel1423[[#This Row],[Capitol]]&lt;&gt;"",COUNTIF($B$12:B78,B78),"")</f>
        <v/>
      </c>
      <c r="B78" s="40"/>
      <c r="C78" s="27" t="s">
        <v>149</v>
      </c>
      <c r="D78" s="64" t="s">
        <v>227</v>
      </c>
      <c r="E78" s="37" t="s">
        <v>2</v>
      </c>
      <c r="F78" s="84">
        <v>1</v>
      </c>
      <c r="G78" s="29"/>
      <c r="H78" s="30"/>
    </row>
    <row r="79" spans="1:8" ht="51.75" customHeight="1">
      <c r="A79" s="66" t="str">
        <f>IF(Tabel1423[[#This Row],[Capitol]]&lt;&gt;"",COUNTIF($B$12:B79,B79),"")</f>
        <v/>
      </c>
      <c r="B79" s="40"/>
      <c r="C79" s="27" t="s">
        <v>146</v>
      </c>
      <c r="D79" s="65" t="s">
        <v>226</v>
      </c>
      <c r="E79" s="37" t="s">
        <v>19</v>
      </c>
      <c r="F79" s="25">
        <v>1</v>
      </c>
      <c r="G79" s="29"/>
      <c r="H79" s="30"/>
    </row>
    <row r="80" spans="1:8">
      <c r="A80" s="66" t="str">
        <f>IF(Tabel1423[[#This Row],[Capitol]]&lt;&gt;"",COUNTIF($B$12:B80,B80),"")</f>
        <v/>
      </c>
      <c r="B80" s="40"/>
      <c r="C80" s="27"/>
      <c r="D80" s="64" t="s">
        <v>84</v>
      </c>
      <c r="E80" s="37" t="s">
        <v>68</v>
      </c>
      <c r="F80" s="25">
        <v>2</v>
      </c>
      <c r="G80" s="29"/>
      <c r="H80" s="30"/>
    </row>
    <row r="81" spans="1:8">
      <c r="A81" s="66" t="str">
        <f>IF(Tabel1423[[#This Row],[Capitol]]&lt;&gt;"",COUNTIF($B$12:B81,B81),"")</f>
        <v/>
      </c>
      <c r="B81" s="39"/>
      <c r="C81" s="33"/>
      <c r="D81" s="26"/>
      <c r="E81" s="34"/>
      <c r="F81" s="23"/>
      <c r="G81" s="35"/>
      <c r="H81" s="36"/>
    </row>
    <row r="82" spans="1:8" ht="408" customHeight="1">
      <c r="A82" s="66">
        <f>IF(Tabel1423[[#This Row],[Capitol]]&lt;&gt;"",COUNTIF($B$12:B82,B82),"")</f>
        <v>12</v>
      </c>
      <c r="B82" s="40" t="s">
        <v>69</v>
      </c>
      <c r="C82" s="67" t="s">
        <v>218</v>
      </c>
      <c r="D82" s="77" t="s">
        <v>176</v>
      </c>
      <c r="E82" s="37" t="s">
        <v>19</v>
      </c>
      <c r="F82" s="25">
        <v>13</v>
      </c>
      <c r="G82" s="78"/>
      <c r="H82" s="79"/>
    </row>
    <row r="83" spans="1:8" ht="75.75" customHeight="1">
      <c r="A83" s="66" t="str">
        <f>IF(Tabel1423[[#This Row],[Capitol]]&lt;&gt;"",COUNTIF($B$12:B83,B83),"")</f>
        <v/>
      </c>
      <c r="B83" s="40"/>
      <c r="C83" s="27" t="s">
        <v>115</v>
      </c>
      <c r="D83" s="64" t="s">
        <v>116</v>
      </c>
      <c r="E83" s="37" t="s">
        <v>19</v>
      </c>
      <c r="F83" s="25">
        <v>1</v>
      </c>
      <c r="G83" s="29"/>
      <c r="H83" s="30"/>
    </row>
    <row r="84" spans="1:8" s="29" customFormat="1" ht="48.75" customHeight="1">
      <c r="A84" s="66" t="str">
        <f>IF(Tabel1423[[#This Row],[Capitol]]&lt;&gt;"",COUNTIF($B$12:B84,B84),"")</f>
        <v/>
      </c>
      <c r="B84" s="40"/>
      <c r="C84" s="27" t="s">
        <v>117</v>
      </c>
      <c r="D84" s="65" t="s">
        <v>118</v>
      </c>
      <c r="E84" s="37" t="s">
        <v>19</v>
      </c>
      <c r="F84" s="25">
        <v>1</v>
      </c>
      <c r="H84" s="30"/>
    </row>
    <row r="85" spans="1:8" s="29" customFormat="1" ht="129.75" customHeight="1">
      <c r="A85" s="66" t="str">
        <f>IF(Tabel1423[[#This Row],[Capitol]]&lt;&gt;"",COUNTIF($B$12:B85,B85),"")</f>
        <v/>
      </c>
      <c r="B85" s="40"/>
      <c r="C85" s="27" t="s">
        <v>217</v>
      </c>
      <c r="D85" s="65" t="s">
        <v>118</v>
      </c>
      <c r="E85" s="37" t="s">
        <v>19</v>
      </c>
      <c r="F85" s="25">
        <v>9</v>
      </c>
      <c r="H85" s="30"/>
    </row>
    <row r="86" spans="1:8" s="29" customFormat="1" ht="26">
      <c r="A86" s="66" t="str">
        <f>IF(Tabel1423[[#This Row],[Capitol]]&lt;&gt;"",COUNTIF($B$12:B86,B86),"")</f>
        <v/>
      </c>
      <c r="B86" s="40"/>
      <c r="C86" s="27"/>
      <c r="D86" s="64" t="s">
        <v>82</v>
      </c>
      <c r="E86" s="37" t="s">
        <v>19</v>
      </c>
      <c r="F86" s="25">
        <v>18</v>
      </c>
      <c r="H86" s="30"/>
    </row>
    <row r="87" spans="1:8" s="29" customFormat="1" ht="13">
      <c r="A87" s="66" t="str">
        <f>IF(Tabel1423[[#This Row],[Capitol]]&lt;&gt;"",COUNTIF($B$12:B87,B87),"")</f>
        <v/>
      </c>
      <c r="B87" s="40"/>
      <c r="C87" s="27"/>
      <c r="D87" s="64" t="s">
        <v>84</v>
      </c>
      <c r="E87" s="37" t="s">
        <v>68</v>
      </c>
      <c r="F87" s="25">
        <v>17</v>
      </c>
      <c r="H87" s="30"/>
    </row>
    <row r="88" spans="1:8" s="29" customFormat="1" ht="13">
      <c r="A88" s="66" t="str">
        <f>IF(Tabel1423[[#This Row],[Capitol]]&lt;&gt;"",COUNTIF($B$12:B88,B88),"")</f>
        <v/>
      </c>
      <c r="B88" s="40"/>
      <c r="C88" s="27"/>
      <c r="D88" s="64"/>
      <c r="E88" s="37"/>
      <c r="F88" s="25"/>
      <c r="H88" s="30"/>
    </row>
    <row r="89" spans="1:8" s="29" customFormat="1" ht="398.25" customHeight="1">
      <c r="A89" s="66">
        <f>IF(Tabel1423[[#This Row],[Capitol]]&lt;&gt;"",COUNTIF($B$12:B89,B89),"")</f>
        <v>13</v>
      </c>
      <c r="B89" s="40" t="s">
        <v>69</v>
      </c>
      <c r="C89" s="67"/>
      <c r="D89" s="77" t="s">
        <v>129</v>
      </c>
      <c r="E89" s="37" t="s">
        <v>19</v>
      </c>
      <c r="F89" s="25">
        <v>13</v>
      </c>
      <c r="G89" s="78"/>
      <c r="H89" s="79"/>
    </row>
    <row r="90" spans="1:8" s="29" customFormat="1" ht="81.75" customHeight="1">
      <c r="A90" s="66" t="str">
        <f>IF(Tabel1423[[#This Row],[Capitol]]&lt;&gt;"",COUNTIF($B$12:B90,B90),"")</f>
        <v/>
      </c>
      <c r="B90" s="40"/>
      <c r="C90" s="27" t="s">
        <v>119</v>
      </c>
      <c r="D90" s="64" t="s">
        <v>116</v>
      </c>
      <c r="E90" s="37" t="s">
        <v>19</v>
      </c>
      <c r="F90" s="25">
        <v>1</v>
      </c>
      <c r="H90" s="30"/>
    </row>
    <row r="91" spans="1:8" s="29" customFormat="1" ht="59.25" customHeight="1">
      <c r="A91" s="66" t="str">
        <f>IF(Tabel1423[[#This Row],[Capitol]]&lt;&gt;"",COUNTIF($B$12:B91,B91),"")</f>
        <v/>
      </c>
      <c r="B91" s="40"/>
      <c r="C91" s="27" t="s">
        <v>122</v>
      </c>
      <c r="D91" s="65" t="s">
        <v>118</v>
      </c>
      <c r="E91" s="37" t="s">
        <v>19</v>
      </c>
      <c r="F91" s="25">
        <v>1</v>
      </c>
      <c r="H91" s="30"/>
    </row>
    <row r="92" spans="1:8" s="29" customFormat="1" ht="134.25" customHeight="1">
      <c r="A92" s="66" t="str">
        <f>IF(Tabel1423[[#This Row],[Capitol]]&lt;&gt;"",COUNTIF($B$12:B92,B92),"")</f>
        <v/>
      </c>
      <c r="B92" s="40"/>
      <c r="C92" s="27" t="s">
        <v>123</v>
      </c>
      <c r="D92" s="65" t="s">
        <v>118</v>
      </c>
      <c r="E92" s="37" t="s">
        <v>19</v>
      </c>
      <c r="F92" s="25">
        <v>9</v>
      </c>
      <c r="H92" s="30"/>
    </row>
    <row r="93" spans="1:8" s="29" customFormat="1" ht="26">
      <c r="A93" s="66" t="str">
        <f>IF(Tabel1423[[#This Row],[Capitol]]&lt;&gt;"",COUNTIF($B$12:B93,B93),"")</f>
        <v/>
      </c>
      <c r="B93" s="40"/>
      <c r="C93" s="27"/>
      <c r="D93" s="64" t="s">
        <v>82</v>
      </c>
      <c r="E93" s="37" t="s">
        <v>19</v>
      </c>
      <c r="F93" s="25">
        <v>18</v>
      </c>
      <c r="H93" s="30"/>
    </row>
    <row r="94" spans="1:8" s="29" customFormat="1" ht="13">
      <c r="A94" s="66" t="str">
        <f>IF(Tabel1423[[#This Row],[Capitol]]&lt;&gt;"",COUNTIF($B$12:B94,B94),"")</f>
        <v/>
      </c>
      <c r="B94" s="40"/>
      <c r="C94" s="27"/>
      <c r="D94" s="64" t="s">
        <v>84</v>
      </c>
      <c r="E94" s="37" t="s">
        <v>68</v>
      </c>
      <c r="F94" s="25">
        <v>16.5</v>
      </c>
      <c r="H94" s="30"/>
    </row>
    <row r="95" spans="1:8" s="29" customFormat="1" ht="13">
      <c r="A95" s="66" t="str">
        <f>IF(Tabel1423[[#This Row],[Capitol]]&lt;&gt;"",COUNTIF($B$12:B95,B95),"")</f>
        <v/>
      </c>
      <c r="B95" s="40"/>
      <c r="C95" s="27"/>
      <c r="D95" s="64"/>
      <c r="E95" s="37"/>
      <c r="F95" s="25"/>
      <c r="H95" s="30"/>
    </row>
    <row r="96" spans="1:8" s="97" customFormat="1" ht="308.25" customHeight="1">
      <c r="A96" s="91">
        <f>IF(Tabel1423[[#This Row],[Capitol]]&lt;&gt;"",COUNTIF($B$12:B96,B96),"")</f>
        <v>14</v>
      </c>
      <c r="B96" s="92" t="s">
        <v>69</v>
      </c>
      <c r="C96" s="93" t="s">
        <v>124</v>
      </c>
      <c r="D96" s="94" t="s">
        <v>132</v>
      </c>
      <c r="E96" s="95" t="s">
        <v>19</v>
      </c>
      <c r="F96" s="96">
        <v>0</v>
      </c>
      <c r="H96" s="98"/>
    </row>
    <row r="97" spans="1:8" s="97" customFormat="1" ht="81" customHeight="1">
      <c r="A97" s="91" t="str">
        <f>IF(Tabel1423[[#This Row],[Capitol]]&lt;&gt;"",COUNTIF($B$12:B97,B97),"")</f>
        <v/>
      </c>
      <c r="B97" s="92"/>
      <c r="C97" s="93" t="s">
        <v>125</v>
      </c>
      <c r="D97" s="94" t="s">
        <v>128</v>
      </c>
      <c r="E97" s="95" t="s">
        <v>2</v>
      </c>
      <c r="F97" s="96">
        <v>0</v>
      </c>
      <c r="H97" s="98"/>
    </row>
    <row r="98" spans="1:8" s="97" customFormat="1" ht="73.5" customHeight="1">
      <c r="A98" s="91" t="str">
        <f>IF(Tabel1423[[#This Row],[Capitol]]&lt;&gt;"",COUNTIF($B$12:B98,B98),"")</f>
        <v/>
      </c>
      <c r="B98" s="92"/>
      <c r="C98" s="93" t="s">
        <v>130</v>
      </c>
      <c r="D98" s="94" t="s">
        <v>220</v>
      </c>
      <c r="E98" s="95" t="s">
        <v>19</v>
      </c>
      <c r="F98" s="99">
        <v>0</v>
      </c>
      <c r="H98" s="98"/>
    </row>
    <row r="99" spans="1:8" s="97" customFormat="1" ht="13">
      <c r="A99" s="91" t="str">
        <f>IF(Tabel1423[[#This Row],[Capitol]]&lt;&gt;"",COUNTIF($B$12:B99,B99),"")</f>
        <v/>
      </c>
      <c r="B99" s="92"/>
      <c r="C99" s="93"/>
      <c r="D99" s="94" t="s">
        <v>84</v>
      </c>
      <c r="E99" s="95" t="s">
        <v>68</v>
      </c>
      <c r="F99" s="99">
        <v>0</v>
      </c>
      <c r="H99" s="98"/>
    </row>
    <row r="100" spans="1:8" s="97" customFormat="1" ht="13">
      <c r="A100" s="91" t="str">
        <f>IF(Tabel1423[[#This Row],[Capitol]]&lt;&gt;"",COUNTIF($B$12:B100,B100),"")</f>
        <v/>
      </c>
      <c r="B100" s="92"/>
      <c r="C100" s="93"/>
      <c r="D100" s="94"/>
      <c r="E100" s="95"/>
      <c r="F100" s="99"/>
      <c r="H100" s="98"/>
    </row>
    <row r="101" spans="1:8" s="97" customFormat="1" ht="313.5" customHeight="1">
      <c r="A101" s="91">
        <f>IF(Tabel1423[[#This Row],[Capitol]]&lt;&gt;"",COUNTIF($B$12:B101,B101),"")</f>
        <v>15</v>
      </c>
      <c r="B101" s="92" t="s">
        <v>69</v>
      </c>
      <c r="C101" s="93" t="s">
        <v>124</v>
      </c>
      <c r="D101" s="94" t="s">
        <v>133</v>
      </c>
      <c r="E101" s="95" t="s">
        <v>19</v>
      </c>
      <c r="F101" s="96">
        <v>0</v>
      </c>
      <c r="H101" s="98"/>
    </row>
    <row r="102" spans="1:8" s="97" customFormat="1" ht="79.5" customHeight="1">
      <c r="A102" s="91" t="str">
        <f>IF(Tabel1423[[#This Row],[Capitol]]&lt;&gt;"",COUNTIF($B$12:B102,B102),"")</f>
        <v/>
      </c>
      <c r="B102" s="92"/>
      <c r="C102" s="93" t="s">
        <v>144</v>
      </c>
      <c r="D102" s="94" t="s">
        <v>128</v>
      </c>
      <c r="E102" s="95" t="s">
        <v>2</v>
      </c>
      <c r="F102" s="96">
        <v>0</v>
      </c>
      <c r="H102" s="98"/>
    </row>
    <row r="103" spans="1:8" s="97" customFormat="1" ht="53.25" customHeight="1">
      <c r="A103" s="91" t="str">
        <f>IF(Tabel1423[[#This Row],[Capitol]]&lt;&gt;"",COUNTIF($B$12:B103,B103),"")</f>
        <v/>
      </c>
      <c r="B103" s="92"/>
      <c r="C103" s="93" t="s">
        <v>131</v>
      </c>
      <c r="D103" s="100" t="s">
        <v>121</v>
      </c>
      <c r="E103" s="95" t="s">
        <v>19</v>
      </c>
      <c r="F103" s="99">
        <v>0</v>
      </c>
      <c r="H103" s="98"/>
    </row>
    <row r="104" spans="1:8" s="97" customFormat="1" ht="13">
      <c r="A104" s="91" t="str">
        <f>IF(Tabel1423[[#This Row],[Capitol]]&lt;&gt;"",COUNTIF($B$12:B104,B104),"")</f>
        <v/>
      </c>
      <c r="B104" s="92"/>
      <c r="C104" s="93"/>
      <c r="D104" s="94" t="s">
        <v>84</v>
      </c>
      <c r="E104" s="95" t="s">
        <v>68</v>
      </c>
      <c r="F104" s="99">
        <v>0</v>
      </c>
      <c r="H104" s="98"/>
    </row>
    <row r="105" spans="1:8" s="29" customFormat="1" ht="13">
      <c r="A105" s="66" t="str">
        <f>IF(Tabel1423[[#This Row],[Capitol]]&lt;&gt;"",COUNTIF($B$12:B105,B105),"")</f>
        <v/>
      </c>
      <c r="B105" s="40"/>
      <c r="C105" s="27"/>
      <c r="D105" s="64"/>
      <c r="E105" s="37"/>
      <c r="F105" s="25"/>
      <c r="H105" s="30"/>
    </row>
    <row r="106" spans="1:8" s="29" customFormat="1" ht="302.25" customHeight="1">
      <c r="A106" s="66">
        <f>IF(Tabel1423[[#This Row],[Capitol]]&lt;&gt;"",COUNTIF($B$12:B106,B106),"")</f>
        <v>16</v>
      </c>
      <c r="B106" s="40" t="s">
        <v>69</v>
      </c>
      <c r="C106" s="27" t="s">
        <v>124</v>
      </c>
      <c r="D106" s="64" t="s">
        <v>145</v>
      </c>
      <c r="E106" s="37" t="s">
        <v>19</v>
      </c>
      <c r="F106" s="84">
        <v>13</v>
      </c>
      <c r="H106" s="30"/>
    </row>
    <row r="107" spans="1:8" s="29" customFormat="1" ht="73.5" customHeight="1">
      <c r="A107" s="66" t="str">
        <f>IF(Tabel1423[[#This Row],[Capitol]]&lt;&gt;"",COUNTIF($B$12:B107,B107),"")</f>
        <v/>
      </c>
      <c r="B107" s="40"/>
      <c r="C107" s="27" t="s">
        <v>126</v>
      </c>
      <c r="D107" s="64" t="s">
        <v>127</v>
      </c>
      <c r="E107" s="37" t="s">
        <v>2</v>
      </c>
      <c r="F107" s="84">
        <v>1</v>
      </c>
      <c r="H107" s="30"/>
    </row>
    <row r="108" spans="1:8" s="29" customFormat="1" ht="50.25" customHeight="1">
      <c r="A108" s="66" t="str">
        <f>IF(Tabel1423[[#This Row],[Capitol]]&lt;&gt;"",COUNTIF($B$12:B108,B108),"")</f>
        <v/>
      </c>
      <c r="B108" s="40"/>
      <c r="C108" s="27" t="s">
        <v>120</v>
      </c>
      <c r="D108" s="65" t="s">
        <v>121</v>
      </c>
      <c r="E108" s="37" t="s">
        <v>19</v>
      </c>
      <c r="F108" s="25">
        <v>1</v>
      </c>
      <c r="H108" s="30"/>
    </row>
    <row r="109" spans="1:8" s="29" customFormat="1" ht="13">
      <c r="A109" s="66" t="str">
        <f>IF(Tabel1423[[#This Row],[Capitol]]&lt;&gt;"",COUNTIF($B$12:B109,B109),"")</f>
        <v/>
      </c>
      <c r="B109" s="40"/>
      <c r="C109" s="27"/>
      <c r="D109" s="64" t="s">
        <v>84</v>
      </c>
      <c r="E109" s="37" t="s">
        <v>68</v>
      </c>
      <c r="F109" s="25">
        <v>2</v>
      </c>
      <c r="H109" s="30"/>
    </row>
    <row r="110" spans="1:8" s="29" customFormat="1" ht="13">
      <c r="A110" s="66" t="str">
        <f>IF(Tabel1423[[#This Row],[Capitol]]&lt;&gt;"",COUNTIF($B$12:B110,B110),"")</f>
        <v/>
      </c>
      <c r="B110" s="40"/>
      <c r="C110" s="27"/>
      <c r="D110" s="64"/>
      <c r="E110" s="37"/>
      <c r="F110" s="25"/>
      <c r="H110" s="30"/>
    </row>
    <row r="111" spans="1:8" s="97" customFormat="1" ht="327.75" customHeight="1">
      <c r="A111" s="91">
        <f>IF(Tabel1423[[#This Row],[Capitol]]&lt;&gt;"",COUNTIF($B$12:B111,B111),"")</f>
        <v>17</v>
      </c>
      <c r="B111" s="92" t="s">
        <v>69</v>
      </c>
      <c r="C111" s="111"/>
      <c r="D111" s="112" t="s">
        <v>175</v>
      </c>
      <c r="E111" s="95" t="s">
        <v>19</v>
      </c>
      <c r="F111" s="99">
        <v>1</v>
      </c>
      <c r="G111" s="113"/>
      <c r="H111" s="114"/>
    </row>
    <row r="112" spans="1:8" s="97" customFormat="1" ht="73.5" customHeight="1">
      <c r="A112" s="91" t="str">
        <f>IF(Tabel1423[[#This Row],[Capitol]]&lt;&gt;"",COUNTIF($B$12:B112,B112),"")</f>
        <v/>
      </c>
      <c r="B112" s="92"/>
      <c r="C112" s="93" t="s">
        <v>237</v>
      </c>
      <c r="D112" s="94" t="s">
        <v>238</v>
      </c>
      <c r="E112" s="95" t="s">
        <v>19</v>
      </c>
      <c r="F112" s="99">
        <v>1</v>
      </c>
      <c r="H112" s="98"/>
    </row>
    <row r="113" spans="1:8" s="97" customFormat="1" ht="54" customHeight="1">
      <c r="A113" s="91" t="str">
        <f>IF(Tabel1423[[#This Row],[Capitol]]&lt;&gt;"",COUNTIF($B$12:B113,B113),"")</f>
        <v/>
      </c>
      <c r="B113" s="92"/>
      <c r="C113" s="93" t="s">
        <v>239</v>
      </c>
      <c r="D113" s="100" t="s">
        <v>67</v>
      </c>
      <c r="E113" s="95" t="s">
        <v>19</v>
      </c>
      <c r="F113" s="99">
        <v>3</v>
      </c>
      <c r="H113" s="98"/>
    </row>
    <row r="114" spans="1:8" s="97" customFormat="1" ht="26">
      <c r="A114" s="91" t="str">
        <f>IF(Tabel1423[[#This Row],[Capitol]]&lt;&gt;"",COUNTIF($B$12:B114,B114),"")</f>
        <v/>
      </c>
      <c r="B114" s="92"/>
      <c r="C114" s="93"/>
      <c r="D114" s="94" t="s">
        <v>82</v>
      </c>
      <c r="E114" s="95" t="s">
        <v>19</v>
      </c>
      <c r="F114" s="99">
        <v>2</v>
      </c>
      <c r="H114" s="98"/>
    </row>
    <row r="115" spans="1:8" s="97" customFormat="1" ht="13">
      <c r="A115" s="91" t="str">
        <f>IF(Tabel1423[[#This Row],[Capitol]]&lt;&gt;"",COUNTIF($B$12:B115,B115),"")</f>
        <v/>
      </c>
      <c r="B115" s="92"/>
      <c r="C115" s="93"/>
      <c r="D115" s="94" t="s">
        <v>84</v>
      </c>
      <c r="E115" s="95" t="s">
        <v>68</v>
      </c>
      <c r="F115" s="99">
        <v>2</v>
      </c>
      <c r="H115" s="98"/>
    </row>
    <row r="116" spans="1:8" s="97" customFormat="1" ht="13">
      <c r="A116" s="91"/>
      <c r="B116" s="92"/>
      <c r="C116" s="93"/>
      <c r="D116" s="94"/>
      <c r="E116" s="95"/>
      <c r="F116" s="99"/>
      <c r="H116" s="98"/>
    </row>
    <row r="117" spans="1:8" s="97" customFormat="1" ht="50.25" customHeight="1">
      <c r="A117" s="91">
        <f>IF(Tabel1423[[#This Row],[Capitol]]&lt;&gt;"",COUNTIF($B$12:B117,B117),"")</f>
        <v>18</v>
      </c>
      <c r="B117" s="92" t="s">
        <v>69</v>
      </c>
      <c r="C117" s="93" t="s">
        <v>29</v>
      </c>
      <c r="D117" s="94" t="s">
        <v>98</v>
      </c>
      <c r="E117" s="104"/>
      <c r="F117" s="99"/>
      <c r="H117" s="98"/>
    </row>
    <row r="118" spans="1:8" s="97" customFormat="1" ht="13">
      <c r="A118" s="91" t="str">
        <f>IF(Tabel1423[[#This Row],[Capitol]]&lt;&gt;"",COUNTIF($B$12:B118,B118),"")</f>
        <v/>
      </c>
      <c r="B118" s="103"/>
      <c r="C118" s="93" t="s">
        <v>29</v>
      </c>
      <c r="D118" s="94" t="s">
        <v>70</v>
      </c>
      <c r="E118" s="104" t="s">
        <v>0</v>
      </c>
      <c r="F118" s="99">
        <f>1530+15</f>
        <v>1545</v>
      </c>
      <c r="H118" s="98"/>
    </row>
    <row r="119" spans="1:8" s="97" customFormat="1" ht="13">
      <c r="A119" s="91" t="str">
        <f>IF(Tabel1423[[#This Row],[Capitol]]&lt;&gt;"",COUNTIF($B$12:B119,B119),"")</f>
        <v/>
      </c>
      <c r="B119" s="103"/>
      <c r="C119" s="93" t="s">
        <v>29</v>
      </c>
      <c r="D119" s="94" t="s">
        <v>71</v>
      </c>
      <c r="E119" s="104" t="s">
        <v>0</v>
      </c>
      <c r="F119" s="99">
        <f>1464+29+23</f>
        <v>1516</v>
      </c>
      <c r="H119" s="98"/>
    </row>
    <row r="120" spans="1:8" s="97" customFormat="1" ht="13">
      <c r="A120" s="91" t="str">
        <f>IF(Tabel1423[[#This Row],[Capitol]]&lt;&gt;"",COUNTIF($B$12:B120,B120),"")</f>
        <v/>
      </c>
      <c r="B120" s="103"/>
      <c r="C120" s="93" t="s">
        <v>29</v>
      </c>
      <c r="D120" s="94" t="s">
        <v>72</v>
      </c>
      <c r="E120" s="104" t="s">
        <v>0</v>
      </c>
      <c r="F120" s="99">
        <f>1143+15</f>
        <v>1158</v>
      </c>
      <c r="H120" s="98"/>
    </row>
    <row r="121" spans="1:8" s="97" customFormat="1" ht="13">
      <c r="A121" s="91" t="str">
        <f>IF(Tabel1423[[#This Row],[Capitol]]&lt;&gt;"",COUNTIF($B$12:B121,B121),"")</f>
        <v/>
      </c>
      <c r="B121" s="103"/>
      <c r="C121" s="93" t="s">
        <v>29</v>
      </c>
      <c r="D121" s="94" t="s">
        <v>73</v>
      </c>
      <c r="E121" s="104" t="s">
        <v>0</v>
      </c>
      <c r="F121" s="99">
        <f>690+27+5</f>
        <v>722</v>
      </c>
      <c r="H121" s="98"/>
    </row>
    <row r="122" spans="1:8" s="97" customFormat="1" ht="13">
      <c r="A122" s="91" t="str">
        <f>IF(Tabel1423[[#This Row],[Capitol]]&lt;&gt;"",COUNTIF($B$12:B122,B122),"")</f>
        <v/>
      </c>
      <c r="B122" s="103"/>
      <c r="C122" s="93" t="s">
        <v>29</v>
      </c>
      <c r="D122" s="94" t="s">
        <v>74</v>
      </c>
      <c r="E122" s="104" t="s">
        <v>0</v>
      </c>
      <c r="F122" s="99">
        <f>172+4+23</f>
        <v>199</v>
      </c>
      <c r="H122" s="98"/>
    </row>
    <row r="123" spans="1:8" s="97" customFormat="1" ht="13">
      <c r="A123" s="91" t="str">
        <f>IF(Tabel1423[[#This Row],[Capitol]]&lt;&gt;"",COUNTIF($B$12:B123,B123),"")</f>
        <v/>
      </c>
      <c r="B123" s="103"/>
      <c r="C123" s="93" t="s">
        <v>29</v>
      </c>
      <c r="D123" s="94" t="s">
        <v>75</v>
      </c>
      <c r="E123" s="104" t="s">
        <v>0</v>
      </c>
      <c r="F123" s="99">
        <v>239</v>
      </c>
      <c r="H123" s="98"/>
    </row>
    <row r="124" spans="1:8" s="97" customFormat="1" ht="13">
      <c r="A124" s="91" t="str">
        <f>IF(Tabel1423[[#This Row],[Capitol]]&lt;&gt;"",COUNTIF($B$12:B124,B124),"")</f>
        <v/>
      </c>
      <c r="B124" s="103"/>
      <c r="C124" s="93" t="s">
        <v>29</v>
      </c>
      <c r="D124" s="94" t="s">
        <v>30</v>
      </c>
      <c r="E124" s="104" t="s">
        <v>0</v>
      </c>
      <c r="F124" s="99">
        <v>26</v>
      </c>
      <c r="H124" s="98"/>
    </row>
    <row r="125" spans="1:8" s="97" customFormat="1" ht="13">
      <c r="A125" s="91" t="str">
        <f>IF(Tabel1423[[#This Row],[Capitol]]&lt;&gt;"",COUNTIF($B$12:B125,B125),"")</f>
        <v/>
      </c>
      <c r="B125" s="103"/>
      <c r="C125" s="93" t="s">
        <v>29</v>
      </c>
      <c r="D125" s="94" t="s">
        <v>83</v>
      </c>
      <c r="E125" s="104" t="s">
        <v>0</v>
      </c>
      <c r="F125" s="99">
        <v>0</v>
      </c>
      <c r="H125" s="98"/>
    </row>
    <row r="126" spans="1:8" s="97" customFormat="1" ht="13">
      <c r="A126" s="91" t="str">
        <f>IF(Tabel1423[[#This Row],[Capitol]]&lt;&gt;"",COUNTIF($B$12:B126,B126),"")</f>
        <v/>
      </c>
      <c r="B126" s="92"/>
      <c r="C126" s="93"/>
      <c r="D126" s="93"/>
      <c r="E126" s="104"/>
      <c r="F126" s="99"/>
      <c r="H126" s="98"/>
    </row>
    <row r="127" spans="1:8" s="97" customFormat="1" ht="13">
      <c r="A127" s="91">
        <f>IF(Tabel1423[[#This Row],[Capitol]]&lt;&gt;"",COUNTIF($B$12:B127,B127),"")</f>
        <v>19</v>
      </c>
      <c r="B127" s="92" t="s">
        <v>69</v>
      </c>
      <c r="C127" s="93"/>
      <c r="D127" s="94" t="s">
        <v>77</v>
      </c>
      <c r="E127" s="104" t="s">
        <v>68</v>
      </c>
      <c r="F127" s="99">
        <v>350</v>
      </c>
      <c r="H127" s="98"/>
    </row>
    <row r="128" spans="1:8" s="97" customFormat="1" ht="13">
      <c r="A128" s="91" t="str">
        <f>IF(Tabel1423[[#This Row],[Capitol]]&lt;&gt;"",COUNTIF($B$12:B128,B128),"")</f>
        <v/>
      </c>
      <c r="B128" s="103"/>
      <c r="C128" s="93"/>
      <c r="D128" s="115"/>
      <c r="E128" s="104"/>
      <c r="F128" s="99"/>
      <c r="H128" s="98"/>
    </row>
    <row r="129" spans="1:8" s="97" customFormat="1" ht="13">
      <c r="A129" s="91">
        <f>IF(Tabel1423[[#This Row],[Capitol]]&lt;&gt;"",COUNTIF($B$12:B129,B129),"")</f>
        <v>20</v>
      </c>
      <c r="B129" s="92" t="s">
        <v>69</v>
      </c>
      <c r="C129" s="116"/>
      <c r="D129" s="115" t="s">
        <v>78</v>
      </c>
      <c r="E129" s="104"/>
      <c r="F129" s="99"/>
      <c r="H129" s="98"/>
    </row>
    <row r="130" spans="1:8" s="97" customFormat="1" ht="13">
      <c r="A130" s="91">
        <f>IF(Tabel1423[[#This Row],[Capitol]]&lt;&gt;"",COUNTIF($B$12:B130,B130),"")</f>
        <v>21</v>
      </c>
      <c r="B130" s="92" t="s">
        <v>69</v>
      </c>
      <c r="C130" s="116"/>
      <c r="D130" s="105" t="s">
        <v>20</v>
      </c>
      <c r="E130" s="95" t="s">
        <v>0</v>
      </c>
      <c r="F130" s="99">
        <f>SUM(F118:F125)</f>
        <v>5405</v>
      </c>
      <c r="H130" s="98"/>
    </row>
    <row r="131" spans="1:8" s="97" customFormat="1" ht="13">
      <c r="A131" s="91">
        <f>IF(Tabel1423[[#This Row],[Capitol]]&lt;&gt;"",COUNTIF($B$12:B131,B131),"")</f>
        <v>22</v>
      </c>
      <c r="B131" s="92" t="s">
        <v>69</v>
      </c>
      <c r="C131" s="116"/>
      <c r="D131" s="105" t="s">
        <v>1</v>
      </c>
      <c r="E131" s="95" t="s">
        <v>0</v>
      </c>
      <c r="F131" s="99">
        <f>SUM(F118:F125)</f>
        <v>5405</v>
      </c>
      <c r="H131" s="98"/>
    </row>
    <row r="132" spans="1:8" s="97" customFormat="1" ht="13">
      <c r="A132" s="91">
        <f>IF(Tabel1423[[#This Row],[Capitol]]&lt;&gt;"",COUNTIF($B$12:B132,B132),"")</f>
        <v>23</v>
      </c>
      <c r="B132" s="92" t="s">
        <v>69</v>
      </c>
      <c r="C132" s="116"/>
      <c r="D132" s="105" t="s">
        <v>80</v>
      </c>
      <c r="E132" s="95" t="s">
        <v>0</v>
      </c>
      <c r="F132" s="99">
        <f>SUM(F118:F125)</f>
        <v>5405</v>
      </c>
      <c r="H132" s="98"/>
    </row>
    <row r="133" spans="1:8" s="97" customFormat="1" ht="13">
      <c r="A133" s="91">
        <f>IF(Tabel1423[[#This Row],[Capitol]]&lt;&gt;"",COUNTIF($B$12:B133,B133),"")</f>
        <v>24</v>
      </c>
      <c r="B133" s="92" t="s">
        <v>69</v>
      </c>
      <c r="C133" s="116"/>
      <c r="D133" s="105" t="s">
        <v>90</v>
      </c>
      <c r="E133" s="95" t="s">
        <v>19</v>
      </c>
      <c r="F133" s="117">
        <f>F106+F101+F96+F89+F82+F77+F67+F59+F52+F42+F47+F37+F28+F12+F72+F23+F111</f>
        <v>61</v>
      </c>
      <c r="H133" s="98"/>
    </row>
    <row r="134" spans="1:8" s="97" customFormat="1" ht="13">
      <c r="A134" s="91" t="str">
        <f>IF(Tabel1423[[#This Row],[Capitol]]&lt;&gt;"",COUNTIF($B$12:B134,B134),"")</f>
        <v/>
      </c>
      <c r="B134" s="92"/>
      <c r="C134" s="93"/>
      <c r="D134" s="94"/>
      <c r="E134" s="95"/>
      <c r="F134" s="99"/>
      <c r="H134" s="98"/>
    </row>
    <row r="135" spans="1:8" s="97" customFormat="1" ht="52">
      <c r="A135" s="91">
        <f>IF(Tabel1423[[#This Row],[Capitol]]&lt;&gt;"",COUNTIF($B$12:B135,B135),"")</f>
        <v>25</v>
      </c>
      <c r="B135" s="92" t="s">
        <v>69</v>
      </c>
      <c r="C135" s="111"/>
      <c r="D135" s="94" t="s">
        <v>86</v>
      </c>
      <c r="E135" s="103"/>
      <c r="F135" s="99"/>
      <c r="H135" s="98"/>
    </row>
    <row r="136" spans="1:8" s="97" customFormat="1">
      <c r="A136" s="91" t="str">
        <f>IF(Tabel1423[[#This Row],[Capitol]]&lt;&gt;"",COUNTIF($B$12:B136,B136),"")</f>
        <v/>
      </c>
      <c r="B136" s="103"/>
      <c r="C136" s="111"/>
      <c r="D136" s="94" t="s">
        <v>41</v>
      </c>
      <c r="E136" s="95" t="s">
        <v>87</v>
      </c>
      <c r="F136" s="99">
        <v>20</v>
      </c>
      <c r="H136" s="98"/>
    </row>
    <row r="137" spans="1:8" s="97" customFormat="1" ht="27.5">
      <c r="A137" s="91" t="str">
        <f>IF(Tabel1423[[#This Row],[Capitol]]&lt;&gt;"",COUNTIF($B$12:B137,B137),"")</f>
        <v/>
      </c>
      <c r="B137" s="103"/>
      <c r="C137" s="116" t="s">
        <v>42</v>
      </c>
      <c r="D137" s="94" t="s">
        <v>88</v>
      </c>
      <c r="E137" s="95" t="s">
        <v>87</v>
      </c>
      <c r="F137" s="99">
        <v>47</v>
      </c>
      <c r="H137" s="98"/>
    </row>
    <row r="138" spans="1:8" s="97" customFormat="1" ht="13">
      <c r="A138" s="91" t="str">
        <f>IF(Tabel1423[[#This Row],[Capitol]]&lt;&gt;"",COUNTIF($B$12:B138,B138),"")</f>
        <v/>
      </c>
      <c r="B138" s="92"/>
      <c r="C138" s="93"/>
      <c r="D138" s="93"/>
      <c r="E138" s="104"/>
      <c r="F138" s="99"/>
      <c r="H138" s="98"/>
    </row>
    <row r="139" spans="1:8" s="97" customFormat="1" ht="26">
      <c r="A139" s="91">
        <f>IF(Tabel1423[[#This Row],[Capitol]]&lt;&gt;"",COUNTIF($B$12:B139,B139),"")</f>
        <v>26</v>
      </c>
      <c r="B139" s="92" t="s">
        <v>69</v>
      </c>
      <c r="C139" s="118" t="s">
        <v>46</v>
      </c>
      <c r="D139" s="112" t="s">
        <v>89</v>
      </c>
      <c r="E139" s="91"/>
      <c r="F139" s="99"/>
      <c r="H139" s="98"/>
    </row>
    <row r="140" spans="1:8" s="97" customFormat="1" ht="13">
      <c r="A140" s="91" t="str">
        <f>IF(Tabel1423[[#This Row],[Capitol]]&lt;&gt;"",COUNTIF($B$12:B140,B140),"")</f>
        <v/>
      </c>
      <c r="B140" s="92"/>
      <c r="C140" s="118" t="s">
        <v>46</v>
      </c>
      <c r="D140" s="112" t="s">
        <v>47</v>
      </c>
      <c r="E140" s="119" t="s">
        <v>0</v>
      </c>
      <c r="F140" s="99">
        <f>21+18</f>
        <v>39</v>
      </c>
      <c r="H140" s="98"/>
    </row>
    <row r="141" spans="1:8" s="97" customFormat="1" ht="13">
      <c r="A141" s="91" t="str">
        <f>IF(Tabel1423[[#This Row],[Capitol]]&lt;&gt;"",COUNTIF($B$12:B141,B141),"")</f>
        <v/>
      </c>
      <c r="B141" s="92"/>
      <c r="C141" s="93"/>
      <c r="D141" s="93"/>
      <c r="E141" s="104"/>
      <c r="F141" s="99"/>
      <c r="H141" s="98"/>
    </row>
    <row r="142" spans="1:8" s="97" customFormat="1" ht="39">
      <c r="A142" s="91">
        <f>IF(Tabel1423[[#This Row],[Capitol]]&lt;&gt;"",COUNTIF($B$12:B142,B142),"")</f>
        <v>27</v>
      </c>
      <c r="B142" s="92" t="s">
        <v>69</v>
      </c>
      <c r="C142" s="111" t="s">
        <v>54</v>
      </c>
      <c r="D142" s="108" t="s">
        <v>91</v>
      </c>
      <c r="E142" s="109"/>
      <c r="F142" s="99"/>
      <c r="H142" s="98"/>
    </row>
    <row r="143" spans="1:8" s="97" customFormat="1" ht="13">
      <c r="A143" s="91" t="str">
        <f>IF(Tabel1423[[#This Row],[Capitol]]&lt;&gt;"",COUNTIF($B$12:B143,B143),"")</f>
        <v/>
      </c>
      <c r="B143" s="92"/>
      <c r="C143" s="111" t="s">
        <v>54</v>
      </c>
      <c r="D143" s="94" t="s">
        <v>94</v>
      </c>
      <c r="E143" s="106" t="s">
        <v>49</v>
      </c>
      <c r="F143" s="99">
        <v>27</v>
      </c>
      <c r="H143" s="98"/>
    </row>
    <row r="144" spans="1:8" s="101" customFormat="1">
      <c r="A144" s="91" t="str">
        <f>IF(Tabel1423[[#This Row],[Capitol]]&lt;&gt;"",COUNTIF($B$12:B144,B144),"")</f>
        <v/>
      </c>
      <c r="B144" s="92"/>
      <c r="C144" s="93"/>
      <c r="D144" s="93"/>
      <c r="E144" s="104"/>
      <c r="F144" s="99"/>
      <c r="G144" s="97"/>
      <c r="H144" s="98"/>
    </row>
    <row r="145" spans="1:8" s="101" customFormat="1" ht="39">
      <c r="A145" s="91">
        <f>IF(Tabel1423[[#This Row],[Capitol]]&lt;&gt;"",COUNTIF($B$12:B145,B145),"")</f>
        <v>28</v>
      </c>
      <c r="B145" s="92" t="s">
        <v>69</v>
      </c>
      <c r="C145" s="93" t="s">
        <v>48</v>
      </c>
      <c r="D145" s="120" t="s">
        <v>81</v>
      </c>
      <c r="E145" s="97"/>
      <c r="F145" s="99"/>
      <c r="G145" s="97"/>
      <c r="H145" s="98"/>
    </row>
    <row r="146" spans="1:8" s="101" customFormat="1">
      <c r="A146" s="91" t="str">
        <f>IF(Tabel1423[[#This Row],[Capitol]]&lt;&gt;"",COUNTIF($B$12:B146,B146),"")</f>
        <v/>
      </c>
      <c r="B146" s="92"/>
      <c r="C146" s="93" t="s">
        <v>79</v>
      </c>
      <c r="D146" s="94" t="s">
        <v>97</v>
      </c>
      <c r="E146" s="104" t="s">
        <v>49</v>
      </c>
      <c r="F146" s="99">
        <v>12</v>
      </c>
      <c r="G146" s="97"/>
      <c r="H146" s="98"/>
    </row>
    <row r="147" spans="1:8" s="101" customFormat="1">
      <c r="A147" s="91" t="str">
        <f>IF(Tabel1423[[#This Row],[Capitol]]&lt;&gt;"",COUNTIF($B$12:B147,B147),"")</f>
        <v/>
      </c>
      <c r="B147" s="92"/>
      <c r="C147" s="93" t="s">
        <v>79</v>
      </c>
      <c r="D147" s="94" t="s">
        <v>135</v>
      </c>
      <c r="E147" s="104" t="s">
        <v>49</v>
      </c>
      <c r="F147" s="99">
        <f>15+9</f>
        <v>24</v>
      </c>
      <c r="G147" s="97"/>
      <c r="H147" s="98"/>
    </row>
    <row r="148" spans="1:8" s="101" customFormat="1">
      <c r="A148" s="91" t="str">
        <f>IF(Tabel1423[[#This Row],[Capitol]]&lt;&gt;"",COUNTIF($B$12:B148,B148),"")</f>
        <v/>
      </c>
      <c r="B148" s="92"/>
      <c r="C148" s="93"/>
      <c r="D148" s="93"/>
      <c r="E148" s="104"/>
      <c r="F148" s="99"/>
      <c r="G148" s="97"/>
      <c r="H148" s="98"/>
    </row>
    <row r="149" spans="1:8" s="101" customFormat="1" ht="24">
      <c r="A149" s="91">
        <f>IF(Tabel1423[[#This Row],[Capitol]]&lt;&gt;"",COUNTIF($B$12:B149,B149),"")</f>
        <v>29</v>
      </c>
      <c r="B149" s="92" t="s">
        <v>69</v>
      </c>
      <c r="C149" s="93" t="s">
        <v>136</v>
      </c>
      <c r="D149" s="121" t="s">
        <v>230</v>
      </c>
      <c r="E149" s="97"/>
      <c r="F149" s="99"/>
      <c r="G149" s="97"/>
      <c r="H149" s="98"/>
    </row>
    <row r="150" spans="1:8" s="101" customFormat="1">
      <c r="A150" s="91" t="str">
        <f>IF(Tabel1423[[#This Row],[Capitol]]&lt;&gt;"",COUNTIF($B$12:B150,B150),"")</f>
        <v/>
      </c>
      <c r="B150" s="92"/>
      <c r="C150" s="93" t="s">
        <v>136</v>
      </c>
      <c r="D150" s="94" t="s">
        <v>137</v>
      </c>
      <c r="E150" s="104" t="s">
        <v>49</v>
      </c>
      <c r="F150" s="99">
        <f>9+3</f>
        <v>12</v>
      </c>
      <c r="G150" s="97"/>
      <c r="H150" s="98"/>
    </row>
    <row r="151" spans="1:8" s="101" customFormat="1">
      <c r="A151" s="91" t="str">
        <f>IF(Tabel1423[[#This Row],[Capitol]]&lt;&gt;"",COUNTIF($B$12:B151,B151),"")</f>
        <v/>
      </c>
      <c r="B151" s="92"/>
      <c r="C151" s="93"/>
      <c r="D151" s="93"/>
      <c r="E151" s="104"/>
      <c r="F151" s="99"/>
      <c r="G151" s="97"/>
      <c r="H151" s="98"/>
    </row>
    <row r="152" spans="1:8" s="101" customFormat="1" ht="39">
      <c r="A152" s="91">
        <f>IF(Tabel1423[[#This Row],[Capitol]]&lt;&gt;"",COUNTIF($B$12:B152,B152),"")</f>
        <v>30</v>
      </c>
      <c r="B152" s="92" t="s">
        <v>69</v>
      </c>
      <c r="C152" s="111"/>
      <c r="D152" s="93" t="s">
        <v>134</v>
      </c>
      <c r="E152" s="104" t="s">
        <v>66</v>
      </c>
      <c r="F152" s="99">
        <v>1</v>
      </c>
      <c r="G152" s="97"/>
      <c r="H152" s="98"/>
    </row>
    <row r="153" spans="1:8" s="101" customFormat="1" ht="26">
      <c r="A153" s="91">
        <f>IF(Tabel1423[[#This Row],[Capitol]]&lt;&gt;"",COUNTIF($B$12:B153,B153),"")</f>
        <v>31</v>
      </c>
      <c r="B153" s="92" t="s">
        <v>69</v>
      </c>
      <c r="C153" s="93"/>
      <c r="D153" s="94" t="s">
        <v>23</v>
      </c>
      <c r="E153" s="104" t="s">
        <v>26</v>
      </c>
      <c r="F153" s="99">
        <v>1</v>
      </c>
      <c r="G153" s="97"/>
      <c r="H153" s="98"/>
    </row>
    <row r="154" spans="1:8" ht="26">
      <c r="A154" s="66">
        <f>IF(Tabel1423[[#This Row],[Capitol]]&lt;&gt;"",COUNTIF($B$12:B154,B154),"")</f>
        <v>32</v>
      </c>
      <c r="B154" s="40" t="s">
        <v>69</v>
      </c>
      <c r="C154" s="67"/>
      <c r="D154" s="64" t="s">
        <v>61</v>
      </c>
      <c r="E154" s="37" t="s">
        <v>87</v>
      </c>
      <c r="F154" s="25">
        <f>SUM(F136:F137,F140)</f>
        <v>106</v>
      </c>
      <c r="G154" s="29"/>
      <c r="H154" s="30"/>
    </row>
    <row r="155" spans="1:8" ht="39">
      <c r="A155" s="66">
        <f>IF(Tabel1423[[#This Row],[Capitol]]&lt;&gt;"",COUNTIF($B$12:B155,B155),"")</f>
        <v>33</v>
      </c>
      <c r="B155" s="40" t="s">
        <v>69</v>
      </c>
      <c r="C155" s="67"/>
      <c r="D155" s="64" t="s">
        <v>62</v>
      </c>
      <c r="E155" s="37" t="s">
        <v>87</v>
      </c>
      <c r="F155" s="25">
        <f>SUM(F136:F137,F140)</f>
        <v>106</v>
      </c>
      <c r="G155" s="29"/>
      <c r="H155" s="30"/>
    </row>
    <row r="156" spans="1:8" ht="26">
      <c r="A156" s="66">
        <f>IF(Tabel1423[[#This Row],[Capitol]]&lt;&gt;"",COUNTIF($B$12:B156,B156),"")</f>
        <v>34</v>
      </c>
      <c r="B156" s="40" t="s">
        <v>69</v>
      </c>
      <c r="C156" s="67"/>
      <c r="D156" s="64" t="s">
        <v>63</v>
      </c>
      <c r="E156" s="37" t="s">
        <v>87</v>
      </c>
      <c r="F156" s="25">
        <f>SUM(F136:F137,F140)</f>
        <v>106</v>
      </c>
      <c r="G156" s="29"/>
      <c r="H156" s="30"/>
    </row>
    <row r="157" spans="1:8" ht="26">
      <c r="A157" s="66">
        <f>IF(Tabel1423[[#This Row],[Capitol]]&lt;&gt;"",COUNTIF($B$12:B157,B157),"")</f>
        <v>35</v>
      </c>
      <c r="B157" s="40" t="s">
        <v>69</v>
      </c>
      <c r="C157" s="67"/>
      <c r="D157" s="64" t="s">
        <v>64</v>
      </c>
      <c r="E157" s="37" t="s">
        <v>87</v>
      </c>
      <c r="F157" s="25">
        <f>SUM(F136:F137,F140)</f>
        <v>106</v>
      </c>
      <c r="G157" s="29"/>
      <c r="H157" s="30"/>
    </row>
    <row r="158" spans="1:8" ht="26">
      <c r="A158" s="66">
        <f>IF(Tabel1423[[#This Row],[Capitol]]&lt;&gt;"",COUNTIF($B$12:B158,B158),"")</f>
        <v>36</v>
      </c>
      <c r="B158" s="40" t="s">
        <v>69</v>
      </c>
      <c r="C158" s="67"/>
      <c r="D158" s="64" t="s">
        <v>65</v>
      </c>
      <c r="E158" s="37" t="s">
        <v>87</v>
      </c>
      <c r="F158" s="25">
        <f>SUM(F136:F137,F140)</f>
        <v>106</v>
      </c>
      <c r="G158" s="29"/>
      <c r="H158" s="30"/>
    </row>
    <row r="159" spans="1:8">
      <c r="A159" s="22"/>
      <c r="B159" s="22"/>
      <c r="C159" s="29"/>
      <c r="D159" s="31"/>
      <c r="E159" s="24"/>
      <c r="F159" s="25"/>
      <c r="G159" s="29"/>
      <c r="H159" s="30"/>
    </row>
    <row r="160" spans="1:8">
      <c r="A160" s="1"/>
      <c r="B160" s="1"/>
      <c r="D160" s="90" t="s">
        <v>32</v>
      </c>
      <c r="E160" s="2"/>
      <c r="F160" s="23"/>
      <c r="H160" s="3"/>
    </row>
    <row r="161" spans="1:8">
      <c r="A161" s="1"/>
      <c r="B161" s="1"/>
      <c r="D161" s="90"/>
      <c r="E161" s="2"/>
      <c r="F161" s="23"/>
      <c r="H161" s="3"/>
    </row>
    <row r="162" spans="1:8" ht="33.75" customHeight="1">
      <c r="A162" s="1"/>
      <c r="B162" s="1"/>
      <c r="D162" s="45" t="s">
        <v>240</v>
      </c>
      <c r="E162" s="2"/>
      <c r="F162" s="23"/>
      <c r="H162" s="3"/>
    </row>
    <row r="163" spans="1:8" ht="58.5" customHeight="1">
      <c r="A163" s="1"/>
      <c r="B163" s="1"/>
      <c r="D163" s="45" t="s">
        <v>241</v>
      </c>
      <c r="E163" s="2"/>
      <c r="F163" s="23"/>
      <c r="H163" s="3"/>
    </row>
    <row r="164" spans="1:8" ht="42" customHeight="1">
      <c r="A164" s="1"/>
      <c r="B164" s="1"/>
      <c r="D164" s="45" t="s">
        <v>33</v>
      </c>
      <c r="E164" s="2"/>
      <c r="F164" s="23"/>
      <c r="H164" s="3"/>
    </row>
    <row r="165" spans="1:8" ht="54.75" customHeight="1">
      <c r="D165" s="45" t="s">
        <v>34</v>
      </c>
    </row>
    <row r="166" spans="1:8" ht="71.25" customHeight="1">
      <c r="D166" s="45" t="s">
        <v>242</v>
      </c>
    </row>
    <row r="167" spans="1:8" ht="30" customHeight="1">
      <c r="D167" s="45" t="s">
        <v>243</v>
      </c>
    </row>
    <row r="168" spans="1:8" s="101" customFormat="1" ht="31.5" customHeight="1">
      <c r="D168" s="122" t="s">
        <v>244</v>
      </c>
    </row>
    <row r="169" spans="1:8" s="29" customFormat="1">
      <c r="A169"/>
      <c r="B169"/>
      <c r="C169"/>
      <c r="D169" s="45"/>
      <c r="E169"/>
      <c r="F169"/>
      <c r="G169"/>
      <c r="H169"/>
    </row>
    <row r="170" spans="1:8" s="29" customFormat="1">
      <c r="A170"/>
      <c r="B170"/>
      <c r="C170"/>
      <c r="D170" s="45"/>
      <c r="E170"/>
      <c r="F170"/>
      <c r="G170"/>
      <c r="H170"/>
    </row>
    <row r="171" spans="1:8" s="29" customFormat="1">
      <c r="A171"/>
      <c r="B171"/>
      <c r="C171"/>
      <c r="D171" s="45"/>
      <c r="E171"/>
      <c r="F171"/>
      <c r="G171"/>
      <c r="H171"/>
    </row>
    <row r="172" spans="1:8" s="29" customFormat="1">
      <c r="A172"/>
      <c r="B172"/>
      <c r="C172"/>
      <c r="D172"/>
      <c r="E172"/>
      <c r="F172"/>
      <c r="G172"/>
      <c r="H172"/>
    </row>
    <row r="173" spans="1:8" s="29" customFormat="1">
      <c r="A173"/>
      <c r="B173"/>
      <c r="C173"/>
      <c r="D173"/>
      <c r="E173"/>
      <c r="F173"/>
      <c r="G173"/>
      <c r="H173"/>
    </row>
    <row r="174" spans="1:8" s="29" customFormat="1">
      <c r="A174"/>
      <c r="B174"/>
      <c r="C174"/>
      <c r="D174"/>
      <c r="E174"/>
      <c r="F174"/>
      <c r="G174"/>
      <c r="H174"/>
    </row>
    <row r="175" spans="1:8" s="29" customFormat="1">
      <c r="A175"/>
      <c r="B175"/>
      <c r="C175"/>
      <c r="D175"/>
      <c r="E175"/>
      <c r="F175"/>
      <c r="G175"/>
      <c r="H175"/>
    </row>
    <row r="176" spans="1:8" s="29" customFormat="1">
      <c r="A176"/>
      <c r="B176"/>
      <c r="C176"/>
      <c r="D176"/>
      <c r="E176"/>
      <c r="F176"/>
      <c r="G176"/>
      <c r="H176"/>
    </row>
    <row r="177" spans="1:8" s="29" customFormat="1">
      <c r="A177"/>
      <c r="B177"/>
      <c r="C177"/>
      <c r="D177"/>
      <c r="E177"/>
      <c r="F177"/>
      <c r="G177"/>
      <c r="H177"/>
    </row>
    <row r="178" spans="1:8" s="29" customFormat="1">
      <c r="A178" s="28"/>
      <c r="B178" s="28"/>
      <c r="C178" s="28"/>
      <c r="D178" s="28"/>
      <c r="E178" s="28"/>
      <c r="F178" s="28"/>
      <c r="G178" s="28"/>
      <c r="H178" s="28"/>
    </row>
    <row r="179" spans="1:8" s="29" customFormat="1">
      <c r="A179"/>
      <c r="B179"/>
      <c r="C179"/>
      <c r="D179"/>
      <c r="E179"/>
      <c r="F179"/>
      <c r="G179"/>
      <c r="H179"/>
    </row>
    <row r="180" spans="1:8" s="29" customFormat="1">
      <c r="A180"/>
      <c r="B180"/>
      <c r="C180"/>
      <c r="D180"/>
      <c r="E180"/>
      <c r="F180"/>
      <c r="G180"/>
      <c r="H180"/>
    </row>
    <row r="181" spans="1:8" s="29" customFormat="1">
      <c r="A181"/>
      <c r="B181"/>
      <c r="C181"/>
      <c r="D181"/>
      <c r="E181"/>
      <c r="F181"/>
      <c r="G181"/>
      <c r="H181"/>
    </row>
    <row r="182" spans="1:8" s="29" customFormat="1">
      <c r="A182"/>
      <c r="B182"/>
      <c r="C182"/>
      <c r="D182"/>
      <c r="E182"/>
      <c r="F182"/>
      <c r="G182"/>
      <c r="H182"/>
    </row>
    <row r="183" spans="1:8" s="29" customFormat="1">
      <c r="A183"/>
      <c r="B183"/>
      <c r="C183"/>
      <c r="D183"/>
      <c r="E183"/>
      <c r="F183"/>
      <c r="G183"/>
      <c r="H183"/>
    </row>
    <row r="184" spans="1:8" s="29" customFormat="1">
      <c r="A184"/>
      <c r="B184"/>
      <c r="C184"/>
      <c r="D184"/>
      <c r="E184"/>
      <c r="F184"/>
      <c r="G184"/>
      <c r="H184"/>
    </row>
    <row r="185" spans="1:8" s="29" customFormat="1">
      <c r="A185"/>
      <c r="B185"/>
      <c r="C185"/>
      <c r="D185"/>
      <c r="E185"/>
      <c r="F185"/>
      <c r="G185"/>
      <c r="H185"/>
    </row>
    <row r="186" spans="1:8" s="29" customFormat="1">
      <c r="A186"/>
      <c r="B186"/>
      <c r="C186"/>
      <c r="D186"/>
      <c r="E186"/>
      <c r="F186"/>
      <c r="G186"/>
      <c r="H186"/>
    </row>
    <row r="187" spans="1:8" s="29" customFormat="1">
      <c r="A187"/>
      <c r="B187"/>
      <c r="C187"/>
      <c r="D187"/>
      <c r="E187"/>
      <c r="F187"/>
      <c r="G187"/>
      <c r="H187"/>
    </row>
    <row r="188" spans="1:8" s="29" customFormat="1">
      <c r="A188"/>
      <c r="B188"/>
      <c r="C188"/>
      <c r="D188"/>
      <c r="E188"/>
      <c r="F188"/>
      <c r="G188"/>
      <c r="H188"/>
    </row>
    <row r="189" spans="1:8" s="29" customFormat="1">
      <c r="A189"/>
      <c r="B189"/>
      <c r="C189"/>
      <c r="D189"/>
      <c r="E189"/>
      <c r="F189"/>
      <c r="G189"/>
      <c r="H189"/>
    </row>
    <row r="190" spans="1:8" s="29" customFormat="1">
      <c r="A190"/>
      <c r="B190"/>
      <c r="C190"/>
      <c r="D190"/>
      <c r="E190"/>
      <c r="F190"/>
      <c r="G190"/>
      <c r="H190"/>
    </row>
    <row r="191" spans="1:8" s="29" customFormat="1">
      <c r="A191"/>
      <c r="B191"/>
      <c r="C191"/>
      <c r="D191"/>
      <c r="E191"/>
      <c r="F191"/>
      <c r="G191"/>
      <c r="H191"/>
    </row>
    <row r="192" spans="1:8" s="29" customFormat="1">
      <c r="A192"/>
      <c r="B192"/>
      <c r="C192"/>
      <c r="D192"/>
      <c r="E192"/>
      <c r="F192"/>
      <c r="G192"/>
      <c r="H192"/>
    </row>
    <row r="193" spans="1:8" s="29" customFormat="1">
      <c r="A193"/>
      <c r="B193"/>
      <c r="C193"/>
      <c r="D193"/>
      <c r="E193"/>
      <c r="F193"/>
      <c r="G193"/>
      <c r="H193"/>
    </row>
    <row r="194" spans="1:8" s="29" customFormat="1">
      <c r="A194"/>
      <c r="B194"/>
      <c r="C194"/>
      <c r="D194"/>
      <c r="E194"/>
      <c r="F194"/>
      <c r="G194"/>
      <c r="H194"/>
    </row>
    <row r="195" spans="1:8" s="29" customFormat="1">
      <c r="A195"/>
      <c r="B195"/>
      <c r="C195"/>
      <c r="D195"/>
      <c r="E195"/>
      <c r="F195"/>
      <c r="G195"/>
      <c r="H195"/>
    </row>
    <row r="196" spans="1:8" s="29" customFormat="1">
      <c r="A196"/>
      <c r="B196"/>
      <c r="C196"/>
      <c r="D196"/>
      <c r="E196"/>
      <c r="F196"/>
      <c r="G196"/>
      <c r="H196"/>
    </row>
    <row r="197" spans="1:8" s="29" customFormat="1">
      <c r="A197"/>
      <c r="B197"/>
      <c r="C197"/>
      <c r="D197"/>
      <c r="E197"/>
      <c r="F197"/>
      <c r="G197"/>
      <c r="H197"/>
    </row>
    <row r="198" spans="1:8" s="29" customFormat="1">
      <c r="A198"/>
      <c r="B198"/>
      <c r="C198"/>
      <c r="D198"/>
      <c r="E198"/>
      <c r="F198"/>
      <c r="G198"/>
      <c r="H198"/>
    </row>
    <row r="199" spans="1:8" s="29" customFormat="1">
      <c r="A199"/>
      <c r="B199"/>
      <c r="C199"/>
      <c r="D199"/>
      <c r="E199"/>
      <c r="F199"/>
      <c r="G199"/>
      <c r="H199"/>
    </row>
    <row r="200" spans="1:8" s="29" customFormat="1">
      <c r="A200"/>
      <c r="B200"/>
      <c r="C200"/>
      <c r="D200"/>
      <c r="E200"/>
      <c r="F200"/>
      <c r="G200"/>
      <c r="H200"/>
    </row>
    <row r="201" spans="1:8" s="29" customFormat="1">
      <c r="A201"/>
      <c r="B201"/>
      <c r="C201"/>
      <c r="D201"/>
      <c r="E201"/>
      <c r="F201"/>
      <c r="G201"/>
      <c r="H201"/>
    </row>
    <row r="202" spans="1:8" s="29" customFormat="1">
      <c r="A202"/>
      <c r="B202"/>
      <c r="C202"/>
      <c r="D202"/>
      <c r="E202"/>
      <c r="F202"/>
      <c r="G202"/>
      <c r="H202"/>
    </row>
    <row r="203" spans="1:8" s="29" customFormat="1">
      <c r="A203"/>
      <c r="B203"/>
      <c r="C203"/>
      <c r="D203"/>
      <c r="E203"/>
      <c r="F203"/>
      <c r="G203"/>
      <c r="H203"/>
    </row>
    <row r="204" spans="1:8" s="29" customFormat="1">
      <c r="A204"/>
      <c r="B204"/>
      <c r="C204"/>
      <c r="D204"/>
      <c r="E204"/>
      <c r="F204"/>
      <c r="G204"/>
      <c r="H204"/>
    </row>
    <row r="205" spans="1:8" s="29" customFormat="1" ht="32.25" customHeight="1">
      <c r="A205"/>
      <c r="B205"/>
      <c r="C205"/>
      <c r="D205"/>
      <c r="E205"/>
      <c r="F205"/>
      <c r="G205"/>
      <c r="H205"/>
    </row>
    <row r="206" spans="1:8" s="29" customFormat="1">
      <c r="A206"/>
      <c r="B206"/>
      <c r="C206"/>
      <c r="D206"/>
      <c r="E206"/>
      <c r="F206"/>
      <c r="G206"/>
      <c r="H206"/>
    </row>
    <row r="207" spans="1:8" s="29" customFormat="1">
      <c r="A207"/>
      <c r="B207"/>
      <c r="C207"/>
      <c r="D207"/>
      <c r="E207"/>
      <c r="F207"/>
      <c r="G207"/>
      <c r="H207"/>
    </row>
    <row r="208" spans="1:8" s="29" customFormat="1">
      <c r="A208"/>
      <c r="B208"/>
      <c r="C208"/>
      <c r="D208"/>
      <c r="E208"/>
      <c r="F208"/>
      <c r="G208"/>
      <c r="H208"/>
    </row>
    <row r="209" spans="1:8" s="29" customFormat="1">
      <c r="A209"/>
      <c r="B209"/>
      <c r="C209"/>
      <c r="D209"/>
      <c r="E209"/>
      <c r="F209"/>
      <c r="G209"/>
      <c r="H209"/>
    </row>
    <row r="210" spans="1:8" s="29" customFormat="1">
      <c r="A210"/>
      <c r="B210"/>
      <c r="C210"/>
      <c r="D210"/>
      <c r="E210"/>
      <c r="F210"/>
      <c r="G210"/>
      <c r="H210"/>
    </row>
    <row r="771" ht="126" customHeight="1"/>
    <row r="867" ht="42" customHeight="1"/>
    <row r="1080" ht="114" customHeight="1"/>
    <row r="1099" spans="1:8" s="28" customFormat="1">
      <c r="A1099"/>
      <c r="B1099"/>
      <c r="C1099"/>
      <c r="D1099"/>
      <c r="E1099"/>
      <c r="F1099"/>
      <c r="G1099"/>
      <c r="H1099"/>
    </row>
  </sheetData>
  <mergeCells count="1">
    <mergeCell ref="D160:D161"/>
  </mergeCells>
  <phoneticPr fontId="13" type="noConversion"/>
  <pageMargins left="0.23622047244094491" right="0.23622047244094491" top="0.23622047244094491" bottom="0.74803149606299213" header="0.31496062992125984" footer="0.31496062992125984"/>
  <pageSetup paperSize="9" scale="74" fitToHeight="0" orientation="landscape" errors="dash" r:id="rId1"/>
  <ignoredErrors>
    <ignoredError sqref="D4" unlocked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CENTRALIZATOR</vt:lpstr>
      <vt:lpstr>IT</vt:lpstr>
      <vt:lpstr>IV</vt:lpstr>
      <vt:lpstr>IC</vt:lpstr>
      <vt:lpstr>CENTRALIZATOR!_Hlk8768310</vt:lpstr>
      <vt:lpstr>IC!_Hlk8768310</vt:lpstr>
      <vt:lpstr>IT!_Hlk8768310</vt:lpstr>
      <vt:lpstr>IV!_Hlk8768310</vt:lpstr>
      <vt:lpstr>CENTRALIZATOR!Print_Area</vt:lpstr>
      <vt:lpstr>IC!Print_Area</vt:lpstr>
      <vt:lpstr>IT!Print_Area</vt:lpstr>
      <vt:lpstr>IV!Print_Area</vt:lpstr>
      <vt:lpstr>CENTRALIZATOR!Print_Titles</vt:lpstr>
      <vt:lpstr>IC!Print_Titles</vt:lpstr>
      <vt:lpstr>IT!Print_Titles</vt:lpstr>
      <vt:lpstr>IV!Print_Titles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2026-03-16T18:23:13Z</dcterms:modified>
</cp:coreProperties>
</file>